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template.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harts/chart1.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bookViews>
    <workbookView xWindow="-15" yWindow="-15" windowWidth="28830" windowHeight="6405"/>
  </bookViews>
  <sheets>
    <sheet name="Import" sheetId="2" r:id="rId1"/>
    <sheet name="View" sheetId="1" r:id="rId2"/>
    <sheet name="Data" sheetId="4" r:id="rId3"/>
  </sheets>
  <functionGroups builtInGroupCount="17"/>
  <definedNames>
    <definedName name="rangeLAEQAverage" localSheetId="1">OFFSET(View!$M$2,0,0,View!$B$10)</definedName>
    <definedName name="rangeLAEQCurrent" localSheetId="1">OFFSET(View!$N$2,0,0,View!$B$10)</definedName>
    <definedName name="rangeLCEQAverage" localSheetId="1">OFFSET(View!$P$2,0,0,View!$B$10)</definedName>
    <definedName name="rangeLCEQCurrent" localSheetId="1">OFFSET(View!$Q$2,0,0,View!$B$10)</definedName>
    <definedName name="rangeLZEQAverage" localSheetId="1">OFFSET(View!$S$2,0,0,View!$B$10)</definedName>
    <definedName name="rangeLZEQCurrent" localSheetId="1">OFFSET(View!$T$2,0,0,View!$B$10)</definedName>
    <definedName name="rangeTime" localSheetId="1">OFFSET(View!$K$2,0,0,View!$B$10)</definedName>
  </definedNames>
  <calcPr calcId="145621" concurrentCalc="0"/>
</workbook>
</file>

<file path=xl/calcChain.xml><?xml version="1.0" encoding="utf-8"?>
<calcChain xmlns="http://schemas.openxmlformats.org/spreadsheetml/2006/main">
  <c r="M2" i="1" l="1"/>
  <c r="B6" i="1"/>
  <c r="M1" i="1"/>
  <c r="B10" i="1"/>
  <c r="N2" i="1"/>
  <c r="B17" i="1"/>
  <c r="S2" i="1"/>
  <c r="T2" i="1"/>
  <c r="D17" i="1"/>
  <c r="D16" i="1"/>
  <c r="B8" i="1"/>
  <c r="D13" i="1"/>
  <c r="B7" i="1"/>
  <c r="D15" i="1"/>
  <c r="P2" i="1"/>
  <c r="Q2" i="1"/>
  <c r="C17" i="1"/>
  <c r="C16" i="1"/>
  <c r="B16" i="1"/>
  <c r="B13" i="1"/>
  <c r="B15" i="1"/>
  <c r="D14" i="1"/>
  <c r="B14" i="1"/>
  <c r="C13" i="1"/>
  <c r="C14" i="1"/>
  <c r="C15" i="1"/>
  <c r="B3" i="1"/>
  <c r="A17" i="1"/>
  <c r="T1" i="1"/>
  <c r="S1" i="1"/>
  <c r="Q1" i="1"/>
  <c r="P1" i="1"/>
  <c r="N1" i="1"/>
  <c r="A16" i="1"/>
  <c r="A13" i="1"/>
  <c r="U2" i="1"/>
  <c r="R2" i="1"/>
  <c r="K2" i="1"/>
  <c r="L2" i="1"/>
  <c r="O2" i="1"/>
  <c r="B26" i="1"/>
  <c r="B4" i="1"/>
  <c r="F27" i="1"/>
  <c r="G27" i="1"/>
</calcChain>
</file>

<file path=xl/sharedStrings.xml><?xml version="1.0" encoding="utf-8"?>
<sst xmlns="http://schemas.openxmlformats.org/spreadsheetml/2006/main" count="33" uniqueCount="33">
  <si>
    <t>Filename</t>
  </si>
  <si>
    <t>Index</t>
  </si>
  <si>
    <t>Time</t>
  </si>
  <si>
    <t>Date</t>
  </si>
  <si>
    <t>How does this worksheet work?</t>
  </si>
  <si>
    <t>For support or to download the latest version of this file, please refer to our website</t>
  </si>
  <si>
    <t>www.bedrock-audio.com</t>
  </si>
  <si>
    <t xml:space="preserve">ALL RIGHTS RESERVED. This worksheet contains material protected under International and Federal Copyright Laws and Treaties. Any unauthorized use of this material is prohibited. No part of this worksheet may be reproduced or transmitted in any form or by any means, electronic or mechanical, including photocopying, recording, or by any information storage and retrieval system without express written permission from the author. </t>
  </si>
  <si>
    <t xml:space="preserve"> </t>
  </si>
  <si>
    <t>DISCLAIMER</t>
  </si>
  <si>
    <t>THIS DOCUMENT IS PROVIDED "AS IS", WITHOUT WARRANTY OF ANY KIND, EXPRESS OR IMPLIED, INCLUDING BUT NOT LIMITED TO THE WARRANTIES OF MERCHANTABILITY, FITNESS FOR A PARTICULAR PURPOSE AND NONINFRINGEMENT. IN NO EVENT SHALL THE AUTHORS OR COPYRIGHT HOLDERS BE LIABLE FOR ANY CLAIM, DAMAGES OR OTHER LIABILITY, WHETHER IN AN ACTION OF CONTRACT, TORT OR OTHERWISE, ARISING FROM, OUT OF OR IN CONNECTION WITH THE SOFTWARE OR THE USE OR OTHER DEALINGS IN THE SOFTWARE</t>
  </si>
  <si>
    <t>Running average time (min)</t>
  </si>
  <si>
    <t>Current average time (sec)</t>
  </si>
  <si>
    <t>Number of measurements</t>
  </si>
  <si>
    <t>Percentage exceeded</t>
  </si>
  <si>
    <t>Data point time</t>
  </si>
  <si>
    <t>Averaging time</t>
  </si>
  <si>
    <t>Warning limit</t>
  </si>
  <si>
    <t>Measurement range</t>
  </si>
  <si>
    <t>Total time exceeded</t>
  </si>
  <si>
    <t>Version 2.6.0</t>
  </si>
  <si>
    <t>COPYRIGHT (C) Embedded Acoustics BV, 2020</t>
  </si>
  <si>
    <t>LEQ measurement</t>
  </si>
  <si>
    <t>LAEQ Limit exceeded</t>
  </si>
  <si>
    <t>LCEQ Limit exceeded</t>
  </si>
  <si>
    <t>LZEQ Limit exceeded</t>
  </si>
  <si>
    <t>LEQ warning limit (dBA)</t>
  </si>
  <si>
    <t>LAEQ</t>
  </si>
  <si>
    <t>LCEQ</t>
  </si>
  <si>
    <t>LZEQ</t>
  </si>
  <si>
    <t>Data per frequency weighting</t>
  </si>
  <si>
    <t>LEQ Data import</t>
  </si>
  <si>
    <t>This worksheet allows you to import LEQ measurements stored on the Bedrock SMxx. Make sure that the LEQ result files are copied onto your computer, or that the instrument is attached to USB and accessible as a mass storage device. The LEQ files are stored in the LAEQ folder for backard compatibility. Then press the button below ("Import LEQ"). You can now select the measurement data files that you wish to import. NOTE: by using SHIFT and CTRL you can select multiple files for opening. The measurements are imported into the sheet named "Data." Use the sheet named "View" to browse through these measurements, or copy data directly from the "Data" sheet to your own Worksheet for further calculations. Note that importing data changes this worksheet, overwriting earlier data imports. We recommend that you keep the original version of this worksheet in a safe location, and that you use a new copy of this original file for each new project.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</si>
</sst>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F400]h:mm:ss\ AM/PM"/>
    <numFmt numFmtId="166" formatCode="0.0%"/>
  </numFmts>
  <fonts count="6" x14ac:knownFonts="1">
    <font>
      <sz val="11"/>
      <color theme="1"/>
      <name val="Calibri"/>
      <family val="2"/>
      <scheme val="minor"/>
    </font>
    <font>
      <b/>
      <sz val="10"/>
      <name val="Arial"/>
      <family val="2"/>
    </font>
    <font>
      <u/>
      <sz val="11"/>
      <color theme="10"/>
      <name val="Calibri"/>
      <family val="2"/>
      <scheme val="minor"/>
    </font>
    <font>
      <b/>
      <sz val="11"/>
      <color theme="1"/>
      <name val="Calibri"/>
      <family val="2"/>
      <scheme val="minor"/>
    </font>
    <font>
      <b/>
      <sz val="16"/>
      <color theme="1"/>
      <name val="Calibri"/>
      <family val="2"/>
      <scheme val="minor"/>
    </font>
    <font>
      <sz val="11"/>
      <color rgb="FF000000"/>
      <name val="Calibri"/>
      <family val="2"/>
    </font>
  </fonts>
  <fills count="2">
    <fill>
      <patternFill patternType="none"/>
    </fill>
    <fill>
      <patternFill patternType="gray125"/>
    </fill>
  </fills>
  <borders count="4">
    <border>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22">
    <xf numFmtId="0" fontId="0" fillId="0" borderId="0" xfId="0"/>
    <xf numFmtId="14" fontId="0" fillId="0" borderId="0" xfId="0" applyNumberFormat="1"/>
    <xf numFmtId="21" fontId="0" fillId="0" borderId="0" xfId="0" applyNumberFormat="1"/>
    <xf numFmtId="164" fontId="0" fillId="0" borderId="0" xfId="0" applyNumberFormat="1"/>
    <xf numFmtId="0" fontId="3" fillId="0" borderId="1" xfId="0" applyFont="1" applyBorder="1"/>
    <xf numFmtId="0" fontId="4" fillId="0" borderId="0" xfId="0" applyFont="1"/>
    <xf numFmtId="0" fontId="3" fillId="0" borderId="0" xfId="0" applyFont="1" applyBorder="1"/>
    <xf numFmtId="165" fontId="0" fillId="0" borderId="0" xfId="0" applyNumberFormat="1"/>
    <xf numFmtId="0" fontId="3" fillId="0" borderId="0" xfId="0" applyFont="1"/>
    <xf numFmtId="0" fontId="0" fillId="0" borderId="0" xfId="0" applyNumberFormat="1" applyAlignment="1">
      <alignment wrapText="1"/>
    </xf>
    <xf numFmtId="0" fontId="2" fillId="0" borderId="0" xfId="1" applyNumberFormat="1" applyAlignment="1">
      <alignment wrapText="1"/>
    </xf>
    <xf numFmtId="0" fontId="1" fillId="0" borderId="0" xfId="0" applyFont="1"/>
    <xf numFmtId="0" fontId="0" fillId="0" borderId="0" xfId="0" applyNumberFormat="1" applyAlignment="1">
      <alignment wrapText="1" shrinkToFit="1"/>
    </xf>
    <xf numFmtId="2" fontId="0" fillId="0" borderId="0" xfId="0" applyNumberFormat="1" applyBorder="1"/>
    <xf numFmtId="164" fontId="0" fillId="0" borderId="0" xfId="0" applyNumberFormat="1" applyBorder="1"/>
    <xf numFmtId="1" fontId="0" fillId="0" borderId="0" xfId="0" applyNumberFormat="1"/>
    <xf numFmtId="0" fontId="0" fillId="0" borderId="0" xfId="0" applyFont="1" applyBorder="1"/>
    <xf numFmtId="166" fontId="0" fillId="0" borderId="0" xfId="0" applyNumberFormat="1" applyFont="1" applyBorder="1"/>
    <xf numFmtId="165" fontId="0" fillId="0" borderId="0" xfId="0" applyNumberFormat="1" applyFont="1" applyBorder="1"/>
    <xf numFmtId="165" fontId="0" fillId="0" borderId="0" xfId="0" applyNumberFormat="1" applyBorder="1"/>
    <xf numFmtId="0" fontId="0" fillId="0" borderId="2" xfId="0" applyBorder="1"/>
    <xf numFmtId="0" fontId="3" fillId="0" borderId="3" xfId="0" applyFont="1" applyBorder="1"/>
  </cellXfs>
  <cellStyles count="2">
    <cellStyle name="Hyperlink" xfId="1" builtinId="8"/>
    <cellStyle name="Normal" xfId="0" builtinId="0"/>
  </cellStyles>
  <dxfs count="4">
    <dxf>
      <font>
        <color rgb="FFFF0000"/>
      </font>
    </dxf>
    <dxf>
      <font>
        <color rgb="FF00B050"/>
      </font>
    </dxf>
    <dxf>
      <font>
        <color rgb="FFFFC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b="0"/>
            </a:pPr>
            <a:r>
              <a:rPr lang="nl-NL" b="0"/>
              <a:t>LEQ levels over time</a:t>
            </a:r>
          </a:p>
        </c:rich>
      </c:tx>
      <c:overlay val="0"/>
    </c:title>
    <c:autoTitleDeleted val="0"/>
    <c:plotArea>
      <c:layout>
        <c:manualLayout>
          <c:layoutTarget val="inner"/>
          <c:xMode val="edge"/>
          <c:yMode val="edge"/>
          <c:x val="0.13783288305673486"/>
          <c:y val="0.14741886975877966"/>
          <c:w val="0.60297727378591681"/>
          <c:h val="0.63358927298994772"/>
        </c:manualLayout>
      </c:layout>
      <c:scatterChart>
        <c:scatterStyle val="lineMarker"/>
        <c:varyColors val="0"/>
        <c:ser>
          <c:idx val="0"/>
          <c:order val="0"/>
          <c:tx>
            <c:strRef>
              <c:f>View!$M$1</c:f>
              <c:strCache>
                <c:ptCount val="1"/>
                <c:pt idx="0">
                  <c:v>LAEQ 1 min</c:v>
                </c:pt>
              </c:strCache>
            </c:strRef>
          </c:tx>
          <c:marker>
            <c:symbol val="none"/>
          </c:marker>
          <c:xVal>
            <c:numRef>
              <c:f>View!rangeTime</c:f>
            </c:numRef>
          </c:xVal>
          <c:yVal>
            <c:numRef>
              <c:f>View!rangeLAEQAverage</c:f>
              <c:numCache>
                <c:formatCode>#,#00</c:formatCode>
                <c:ptCount val="1"/>
                <c:pt idx="0">
                  <c:v>0</c:v>
                </c:pt>
              </c:numCache>
            </c:numRef>
          </c:yVal>
          <c:smooth val="0"/>
        </c:ser>
        <c:ser>
          <c:idx val="1"/>
          <c:order val="1"/>
          <c:tx>
            <c:strRef>
              <c:f>View!$N$1</c:f>
              <c:strCache>
                <c:ptCount val="1"/>
                <c:pt idx="0">
                  <c:v>LAEQ 1 sec</c:v>
                </c:pt>
              </c:strCache>
            </c:strRef>
          </c:tx>
          <c:marker>
            <c:symbol val="none"/>
          </c:marker>
          <c:xVal>
            <c:numRef>
              <c:f>View!rangeTime</c:f>
            </c:numRef>
          </c:xVal>
          <c:yVal>
            <c:numRef>
              <c:f>View!rangeLAEQCurrent</c:f>
              <c:numCache>
                <c:formatCode>#,#00</c:formatCode>
                <c:ptCount val="1"/>
                <c:pt idx="0">
                  <c:v>0</c:v>
                </c:pt>
              </c:numCache>
            </c:numRef>
          </c:yVal>
          <c:smooth val="0"/>
        </c:ser>
        <c:ser>
          <c:idx val="2"/>
          <c:order val="2"/>
          <c:tx>
            <c:strRef>
              <c:f>View!$G$26</c:f>
              <c:strCache>
                <c:ptCount val="1"/>
                <c:pt idx="0">
                  <c:v>Warning limit</c:v>
                </c:pt>
              </c:strCache>
            </c:strRef>
          </c:tx>
          <c:marker>
            <c:symbol val="none"/>
          </c:marker>
          <c:xVal>
            <c:numRef>
              <c:f>View!$F$27:$F$27</c:f>
            </c:numRef>
          </c:xVal>
          <c:yVal>
            <c:numRef>
              <c:f>View!$G$27:$G$27</c:f>
            </c:numRef>
          </c:yVal>
          <c:smooth val="0"/>
        </c:ser>
        <c:ser>
          <c:idx val="3"/>
          <c:order val="3"/>
          <c:tx>
            <c:strRef>
              <c:f>View!$P$1</c:f>
              <c:strCache>
                <c:ptCount val="1"/>
                <c:pt idx="0">
                  <c:v>LCEQ 1 min</c:v>
                </c:pt>
              </c:strCache>
            </c:strRef>
          </c:tx>
          <c:marker>
            <c:symbol val="none"/>
          </c:marker>
          <c:xVal>
            <c:numRef>
              <c:f>View!rangeTime</c:f>
            </c:numRef>
          </c:xVal>
          <c:yVal>
            <c:numRef>
              <c:f>View!rangeLCEQAverage</c:f>
              <c:numCache>
                <c:formatCode>#,#00</c:formatCode>
                <c:ptCount val="1"/>
                <c:pt idx="0">
                  <c:v>0</c:v>
                </c:pt>
              </c:numCache>
            </c:numRef>
          </c:yVal>
          <c:smooth val="0"/>
        </c:ser>
        <c:ser>
          <c:idx val="4"/>
          <c:order val="4"/>
          <c:tx>
            <c:strRef>
              <c:f>View!$Q$1</c:f>
              <c:strCache>
                <c:ptCount val="1"/>
                <c:pt idx="0">
                  <c:v>LCEQ 1 sec</c:v>
                </c:pt>
              </c:strCache>
            </c:strRef>
          </c:tx>
          <c:marker>
            <c:symbol val="none"/>
          </c:marker>
          <c:xVal>
            <c:numRef>
              <c:f>View!rangeTime</c:f>
            </c:numRef>
          </c:xVal>
          <c:yVal>
            <c:numRef>
              <c:f>View!rangeLCEQCurrent</c:f>
              <c:numCache>
                <c:formatCode>#,#00</c:formatCode>
                <c:ptCount val="1"/>
                <c:pt idx="0">
                  <c:v>0</c:v>
                </c:pt>
              </c:numCache>
            </c:numRef>
          </c:yVal>
          <c:smooth val="0"/>
        </c:ser>
        <c:ser>
          <c:idx val="5"/>
          <c:order val="5"/>
          <c:tx>
            <c:strRef>
              <c:f>View!$S$1</c:f>
              <c:strCache>
                <c:ptCount val="1"/>
                <c:pt idx="0">
                  <c:v>LZEQ 1 min</c:v>
                </c:pt>
              </c:strCache>
            </c:strRef>
          </c:tx>
          <c:marker>
            <c:symbol val="none"/>
          </c:marker>
          <c:xVal>
            <c:numRef>
              <c:f>View!rangeTime</c:f>
            </c:numRef>
          </c:xVal>
          <c:yVal>
            <c:numRef>
              <c:f>View!rangeLZEQAverage</c:f>
              <c:numCache>
                <c:formatCode>#,#00</c:formatCode>
                <c:ptCount val="1"/>
                <c:pt idx="0">
                  <c:v>0</c:v>
                </c:pt>
              </c:numCache>
            </c:numRef>
          </c:yVal>
          <c:smooth val="0"/>
        </c:ser>
        <c:ser>
          <c:idx val="6"/>
          <c:order val="6"/>
          <c:tx>
            <c:strRef>
              <c:f>View!$T$1</c:f>
              <c:strCache>
                <c:ptCount val="1"/>
                <c:pt idx="0">
                  <c:v>LZEQ 1 sec</c:v>
                </c:pt>
              </c:strCache>
            </c:strRef>
          </c:tx>
          <c:marker>
            <c:symbol val="none"/>
          </c:marker>
          <c:xVal>
            <c:numRef>
              <c:f>View!rangeTime</c:f>
            </c:numRef>
          </c:xVal>
          <c:yVal>
            <c:numRef>
              <c:f>View!rangeLZEQCurrent</c:f>
              <c:numCache>
                <c:formatCode>#,#00</c:formatCode>
                <c:ptCount val="1"/>
                <c:pt idx="0">
                  <c:v>0</c:v>
                </c:pt>
              </c:numCache>
            </c:numRef>
          </c:yVal>
          <c:smooth val="0"/>
        </c:ser>
        <c:dLbls>
          <c:showLegendKey val="0"/>
          <c:showVal val="0"/>
          <c:showCatName val="0"/>
          <c:showSerName val="0"/>
          <c:showPercent val="0"/>
          <c:showBubbleSize val="0"/>
        </c:dLbls>
        <c:axId val="156289280"/>
        <c:axId val="156289856"/>
      </c:scatterChart>
      <c:valAx>
        <c:axId val="156289280"/>
        <c:scaling>
          <c:orientation val="minMax"/>
        </c:scaling>
        <c:delete val="0"/>
        <c:axPos val="b"/>
        <c:title>
          <c:tx>
            <c:rich>
              <a:bodyPr/>
              <a:lstStyle/>
              <a:p>
                <a:pPr>
                  <a:defRPr sz="1400" b="0"/>
                </a:pPr>
                <a:r>
                  <a:rPr lang="nl-NL" sz="1400" b="0"/>
                  <a:t>Time</a:t>
                </a:r>
              </a:p>
            </c:rich>
          </c:tx>
          <c:overlay val="0"/>
        </c:title>
        <c:numFmt formatCode="[$-F400]\h\:mm:ss\ AM/PM" sourceLinked="1"/>
        <c:majorTickMark val="out"/>
        <c:minorTickMark val="none"/>
        <c:tickLblPos val="nextTo"/>
        <c:txPr>
          <a:bodyPr rot="1800000" vert="horz"/>
          <a:lstStyle/>
          <a:p>
            <a:pPr>
              <a:defRPr sz="1000" b="0" i="0" u="none" strike="noStrike" baseline="0">
                <a:solidFill>
                  <a:srgbClr val="000000"/>
                </a:solidFill>
                <a:latin typeface="Calibri"/>
                <a:ea typeface="Calibri"/>
                <a:cs typeface="Calibri"/>
              </a:defRPr>
            </a:pPr>
            <a:endParaRPr lang="nl-NL"/>
          </a:p>
        </c:txPr>
        <c:crossAx val="156289856"/>
        <c:crosses val="autoZero"/>
        <c:crossBetween val="midCat"/>
      </c:valAx>
      <c:valAx>
        <c:axId val="156289856"/>
        <c:scaling>
          <c:orientation val="minMax"/>
        </c:scaling>
        <c:delete val="0"/>
        <c:axPos val="l"/>
        <c:majorGridlines/>
        <c:title>
          <c:tx>
            <c:rich>
              <a:bodyPr rot="-5400000" vert="horz"/>
              <a:lstStyle/>
              <a:p>
                <a:pPr>
                  <a:defRPr sz="1400" b="0"/>
                </a:pPr>
                <a:r>
                  <a:rPr lang="nl-NL" sz="1400" b="0"/>
                  <a:t>Level (dBA)</a:t>
                </a:r>
              </a:p>
            </c:rich>
          </c:tx>
          <c:overlay val="0"/>
        </c:title>
        <c:numFmt formatCode="#,#00" sourceLinked="1"/>
        <c:majorTickMark val="out"/>
        <c:minorTickMark val="none"/>
        <c:tickLblPos val="nextTo"/>
        <c:crossAx val="15628928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3505200</xdr:colOff>
          <xdr:row>11</xdr:row>
          <xdr:rowOff>38100</xdr:rowOff>
        </xdr:from>
        <xdr:to>
          <xdr:col>0</xdr:col>
          <xdr:colOff>4391025</xdr:colOff>
          <xdr:row>12</xdr:row>
          <xdr:rowOff>171450</xdr:rowOff>
        </xdr:to>
        <xdr:sp macro="" textlink="">
          <xdr:nvSpPr>
            <xdr:cNvPr id="2049" name="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nl-NL" sz="1100" b="0" i="0" u="none" strike="noStrike" baseline="0">
                  <a:solidFill>
                    <a:srgbClr val="000000"/>
                  </a:solidFill>
                  <a:latin typeface="Calibri"/>
                  <a:cs typeface="Calibri"/>
                </a:rPr>
                <a:t>Import LEQ</a:t>
              </a:r>
            </a:p>
          </xdr:txBody>
        </xdr:sp>
        <xdr:clientData fPrintsWithSheet="0"/>
      </xdr:twoCellAnchor>
    </mc:Choice>
    <mc:Fallback/>
  </mc:AlternateContent>
  <xdr:twoCellAnchor editAs="oneCell">
    <xdr:from>
      <xdr:col>0</xdr:col>
      <xdr:colOff>1762125</xdr:colOff>
      <xdr:row>0</xdr:row>
      <xdr:rowOff>95250</xdr:rowOff>
    </xdr:from>
    <xdr:to>
      <xdr:col>0</xdr:col>
      <xdr:colOff>4267200</xdr:colOff>
      <xdr:row>4</xdr:row>
      <xdr:rowOff>123825</xdr:rowOff>
    </xdr:to>
    <xdr:pic>
      <xdr:nvPicPr>
        <xdr:cNvPr id="2220"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62125" y="95250"/>
          <a:ext cx="25050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419100</xdr:colOff>
      <xdr:row>0</xdr:row>
      <xdr:rowOff>114300</xdr:rowOff>
    </xdr:from>
    <xdr:to>
      <xdr:col>7</xdr:col>
      <xdr:colOff>726384</xdr:colOff>
      <xdr:row>4</xdr:row>
      <xdr:rowOff>66675</xdr:rowOff>
    </xdr:to>
    <xdr:pic>
      <xdr:nvPicPr>
        <xdr:cNvPr id="3373"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6650" y="114300"/>
          <a:ext cx="24955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304800</xdr:colOff>
          <xdr:row>25</xdr:row>
          <xdr:rowOff>19050</xdr:rowOff>
        </xdr:from>
        <xdr:to>
          <xdr:col>3</xdr:col>
          <xdr:colOff>285750</xdr:colOff>
          <xdr:row>26</xdr:row>
          <xdr:rowOff>161925</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nl-NL" sz="1100" b="0" i="0" u="none" strike="noStrike" baseline="0">
                  <a:solidFill>
                    <a:srgbClr val="000000"/>
                  </a:solidFill>
                  <a:latin typeface="Calibri"/>
                  <a:cs typeface="Calibri"/>
                </a:rPr>
                <a:t>Prev</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342900</xdr:colOff>
          <xdr:row>25</xdr:row>
          <xdr:rowOff>19050</xdr:rowOff>
        </xdr:from>
        <xdr:to>
          <xdr:col>4</xdr:col>
          <xdr:colOff>323850</xdr:colOff>
          <xdr:row>26</xdr:row>
          <xdr:rowOff>161925</xdr:rowOff>
        </xdr:to>
        <xdr:sp macro="" textlink="">
          <xdr:nvSpPr>
            <xdr:cNvPr id="3076" name="Button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nl-NL" sz="1100" b="0" i="0" u="none" strike="noStrike" baseline="0">
                  <a:solidFill>
                    <a:srgbClr val="000000"/>
                  </a:solidFill>
                  <a:latin typeface="Calibri"/>
                  <a:cs typeface="Calibri"/>
                </a:rPr>
                <a:t>Next</a:t>
              </a:r>
            </a:p>
          </xdr:txBody>
        </xdr:sp>
        <xdr:clientData fPrintsWithSheet="0"/>
      </xdr:twoCellAnchor>
    </mc:Choice>
    <mc:Fallback/>
  </mc:AlternateContent>
  <xdr:twoCellAnchor>
    <xdr:from>
      <xdr:col>4</xdr:col>
      <xdr:colOff>99393</xdr:colOff>
      <xdr:row>5</xdr:row>
      <xdr:rowOff>7040</xdr:rowOff>
    </xdr:from>
    <xdr:to>
      <xdr:col>9</xdr:col>
      <xdr:colOff>1341784</xdr:colOff>
      <xdr:row>24</xdr:row>
      <xdr:rowOff>16565</xdr:rowOff>
    </xdr:to>
    <xdr:graphicFrame macro="">
      <xdr:nvGraphicFramePr>
        <xdr:cNvPr id="3374"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edrock-audio.com/"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21"/>
  <sheetViews>
    <sheetView tabSelected="1" workbookViewId="0">
      <selection activeCell="A9" sqref="A9"/>
    </sheetView>
  </sheetViews>
  <sheetFormatPr defaultRowHeight="15" x14ac:dyDescent="0.25"/>
  <cols>
    <col min="1" max="1" width="66.28515625" customWidth="1"/>
  </cols>
  <sheetData>
    <row r="1" spans="1:1" x14ac:dyDescent="0.25">
      <c r="A1" s="8" t="s">
        <v>31</v>
      </c>
    </row>
    <row r="6" spans="1:1" x14ac:dyDescent="0.25">
      <c r="A6" s="8" t="s">
        <v>4</v>
      </c>
    </row>
    <row r="7" spans="1:1" ht="210" x14ac:dyDescent="0.25">
      <c r="A7" s="9" t="s">
        <v>32</v>
      </c>
    </row>
    <row r="8" spans="1:1" x14ac:dyDescent="0.25">
      <c r="A8" s="9"/>
    </row>
    <row r="9" spans="1:1" x14ac:dyDescent="0.25">
      <c r="A9" s="9"/>
    </row>
    <row r="10" spans="1:1" x14ac:dyDescent="0.25">
      <c r="A10" s="9"/>
    </row>
    <row r="11" spans="1:1" ht="30" x14ac:dyDescent="0.25">
      <c r="A11" s="9" t="s">
        <v>5</v>
      </c>
    </row>
    <row r="12" spans="1:1" x14ac:dyDescent="0.25">
      <c r="A12" s="10" t="s">
        <v>6</v>
      </c>
    </row>
    <row r="14" spans="1:1" x14ac:dyDescent="0.25">
      <c r="A14" t="s">
        <v>20</v>
      </c>
    </row>
    <row r="17" spans="1:1" x14ac:dyDescent="0.25">
      <c r="A17" s="11" t="s">
        <v>21</v>
      </c>
    </row>
    <row r="18" spans="1:1" ht="105" x14ac:dyDescent="0.25">
      <c r="A18" s="9" t="s">
        <v>7</v>
      </c>
    </row>
    <row r="19" spans="1:1" x14ac:dyDescent="0.25">
      <c r="A19" t="s">
        <v>8</v>
      </c>
    </row>
    <row r="20" spans="1:1" x14ac:dyDescent="0.25">
      <c r="A20" s="11" t="s">
        <v>9</v>
      </c>
    </row>
    <row r="21" spans="1:1" ht="120" x14ac:dyDescent="0.25">
      <c r="A21" s="12" t="s">
        <v>10</v>
      </c>
    </row>
  </sheetData>
  <hyperlinks>
    <hyperlink ref="A12"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Button 1">
              <controlPr defaultSize="0" print="0" autoFill="0" autoPict="0" macro="[0]!ImportMultipleLAEQ">
                <anchor moveWithCells="1" sizeWithCells="1">
                  <from>
                    <xdr:col>0</xdr:col>
                    <xdr:colOff>3505200</xdr:colOff>
                    <xdr:row>11</xdr:row>
                    <xdr:rowOff>38100</xdr:rowOff>
                  </from>
                  <to>
                    <xdr:col>0</xdr:col>
                    <xdr:colOff>4391025</xdr:colOff>
                    <xdr:row>12</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Y27"/>
  <sheetViews>
    <sheetView zoomScale="115" zoomScaleNormal="115" workbookViewId="0"/>
  </sheetViews>
  <sheetFormatPr defaultRowHeight="15" x14ac:dyDescent="0.25"/>
  <cols>
    <col min="1" max="1" width="27.5703125" bestFit="1" customWidth="1"/>
    <col min="2" max="2" width="13.140625" bestFit="1" customWidth="1"/>
    <col min="3" max="4" width="11.85546875" customWidth="1"/>
    <col min="5" max="5" width="21.140625" customWidth="1"/>
    <col min="6" max="6" width="19.28515625" hidden="1" customWidth="1"/>
    <col min="7" max="7" width="13.140625" hidden="1" customWidth="1"/>
    <col min="8" max="8" width="18.5703125" customWidth="1"/>
    <col min="9" max="9" width="19.5703125" customWidth="1"/>
    <col min="10" max="10" width="21.140625" customWidth="1"/>
    <col min="11" max="11" width="14.7109375" customWidth="1"/>
    <col min="12" max="12" width="14.5703125" bestFit="1" customWidth="1"/>
    <col min="13" max="13" width="12.140625" bestFit="1" customWidth="1"/>
    <col min="14" max="14" width="10.42578125" bestFit="1" customWidth="1"/>
    <col min="15" max="15" width="19.85546875" bestFit="1" customWidth="1"/>
    <col min="16" max="16" width="12" bestFit="1" customWidth="1"/>
    <col min="17" max="17" width="10.28515625" bestFit="1" customWidth="1"/>
    <col min="18" max="18" width="19.7109375" bestFit="1" customWidth="1"/>
    <col min="19" max="19" width="12" bestFit="1" customWidth="1"/>
    <col min="20" max="20" width="10.140625" bestFit="1" customWidth="1"/>
    <col min="21" max="21" width="19.5703125" bestFit="1" customWidth="1"/>
    <col min="22" max="22" width="11.140625" bestFit="1" customWidth="1"/>
    <col min="23" max="23" width="12.42578125" bestFit="1" customWidth="1"/>
    <col min="24" max="24" width="14.5703125" bestFit="1" customWidth="1"/>
    <col min="25" max="25" width="14.7109375" bestFit="1" customWidth="1"/>
  </cols>
  <sheetData>
    <row r="1" spans="1:25" ht="21" x14ac:dyDescent="0.35">
      <c r="A1" s="5" t="s">
        <v>22</v>
      </c>
      <c r="K1" t="s">
        <v>15</v>
      </c>
      <c r="L1" t="s">
        <v>16</v>
      </c>
      <c r="M1" t="str">
        <f ca="1">CONCATENATE("LAEQ ", $B$6," min")</f>
        <v>LAEQ 1 min</v>
      </c>
      <c r="N1" t="str">
        <f ca="1">CONCATENATE("LAEQ ", $B$7," sec")</f>
        <v>LAEQ 1 sec</v>
      </c>
      <c r="O1" t="s">
        <v>23</v>
      </c>
      <c r="P1" t="str">
        <f ca="1">CONCATENATE("LCEQ ", $B$6," min")</f>
        <v>LCEQ 1 min</v>
      </c>
      <c r="Q1" t="str">
        <f ca="1">CONCATENATE("LCEQ ", $B$7," sec")</f>
        <v>LCEQ 1 sec</v>
      </c>
      <c r="R1" t="s">
        <v>24</v>
      </c>
      <c r="S1" t="str">
        <f ca="1">CONCATENATE("LZEQ ", $B$6," min")</f>
        <v>LZEQ 1 min</v>
      </c>
      <c r="T1" t="str">
        <f ca="1">CONCATENATE("LZEQ ", $B$7," sec")</f>
        <v>LZEQ 1 sec</v>
      </c>
      <c r="U1" t="s">
        <v>25</v>
      </c>
    </row>
    <row r="2" spans="1:25" x14ac:dyDescent="0.25">
      <c r="K2" s="7" t="str">
        <f ca="1">IF(OFFSET(Data!A5,0,(View!$B$27-1)*12)&lt;&gt;"",$B$3 + OFFSET(Data!A5,0,(View!$B$27-1)*12),"")</f>
        <v/>
      </c>
      <c r="L2" s="15" t="str">
        <f ca="1">IF(OFFSET(Data!B5,0,(View!$B$27-1)*12)&lt;&gt;"",OFFSET(Data!B5,0,(View!$B$27-1)*12),"")</f>
        <v/>
      </c>
      <c r="M2" s="3" t="str">
        <f ca="1">IF(OFFSET(Data!C5,0,(View!$B$27-1)*12)&lt;&gt;"",OFFSET(Data!C5,0,(View!$B$27-1)*12),"")</f>
        <v/>
      </c>
      <c r="N2" s="3" t="str">
        <f ca="1">IF(OFFSET(Data!D5,0,(View!$B$27-1)*12)&lt;&gt;"",OFFSET(Data!D5,0,(View!$B$27-1)*12),"")</f>
        <v/>
      </c>
      <c r="O2" s="3" t="str">
        <f t="shared" ref="O2" ca="1" si="0">IF(M2&lt;&gt;"",IF(M2&lt;$B$8,IF(N2&lt;$B$8,"OK","Current"),"Average"),"")</f>
        <v/>
      </c>
      <c r="P2" s="3" t="str">
        <f ca="1">IF(OFFSET(Data!F5,0,(View!$B$27-1)*12)&lt;&gt;"",OFFSET(Data!F5,0,(View!$B$27-1)*12),IF($M2&lt;&gt;"",#N/A,""))</f>
        <v/>
      </c>
      <c r="Q2" s="3" t="str">
        <f ca="1">IF(OFFSET(Data!G5,0,(View!$B$27-1)*12)&lt;&gt;"",OFFSET(Data!G5,0,(View!$B$27-1)*12),IF($N2&lt;&gt;"",#N/A,""))</f>
        <v/>
      </c>
      <c r="R2" s="3" t="str">
        <f t="shared" ref="R2" ca="1" si="1">IF(P2&lt;&gt;"",IF(P2&lt;$B$8,IF(Q2&lt;$B$8,"OK","Current"),"Average"),"")</f>
        <v/>
      </c>
      <c r="S2" s="3" t="str">
        <f ca="1">IF(OFFSET(Data!I5,0,(View!$B$27-1)*12)&lt;&gt;"",OFFSET(Data!I5,0,(View!$B$27-1)*12),IF($M2&lt;&gt;"",#N/A,""))</f>
        <v/>
      </c>
      <c r="T2" s="3" t="str">
        <f ca="1">IF(OFFSET(Data!J5,0,(View!$B$27-1)*12)&lt;&gt;"",OFFSET(Data!J5,0,(View!$B$27-1)*12),IF($N2&lt;&gt;"",#N/A,""))</f>
        <v/>
      </c>
      <c r="U2" s="3" t="str">
        <f t="shared" ref="U2" ca="1" si="2">IF(S2&lt;&gt;"",IF(S2&lt;$B$8,IF(T2&lt;$B$8,"OK","Current"),"Average"),"")</f>
        <v/>
      </c>
      <c r="V2" s="3"/>
      <c r="W2" s="3"/>
      <c r="X2" s="15"/>
      <c r="Y2" s="3"/>
    </row>
    <row r="3" spans="1:25" x14ac:dyDescent="0.25">
      <c r="A3" s="4" t="s">
        <v>3</v>
      </c>
      <c r="B3" s="1">
        <f ca="1">OFFSET(Data!B2,0,(View!$B$27-1)*12)</f>
        <v>0</v>
      </c>
      <c r="K3" s="7"/>
      <c r="L3" s="15"/>
      <c r="M3" s="3"/>
      <c r="N3" s="3"/>
      <c r="O3" s="3"/>
      <c r="P3" s="3"/>
      <c r="Q3" s="3"/>
      <c r="R3" s="3"/>
      <c r="S3" s="3"/>
      <c r="T3" s="3"/>
      <c r="U3" s="3"/>
    </row>
    <row r="4" spans="1:25" x14ac:dyDescent="0.25">
      <c r="A4" s="4" t="s">
        <v>2</v>
      </c>
      <c r="B4" s="2">
        <f ca="1">OFFSET(Data!C2,0,(View!$B$27-1)*12)</f>
        <v>0</v>
      </c>
      <c r="K4" s="7"/>
      <c r="L4" s="15"/>
      <c r="M4" s="3"/>
      <c r="N4" s="3"/>
      <c r="O4" s="3"/>
      <c r="P4" s="3"/>
      <c r="Q4" s="3"/>
      <c r="R4" s="3"/>
      <c r="S4" s="3"/>
      <c r="T4" s="3"/>
      <c r="U4" s="3"/>
    </row>
    <row r="5" spans="1:25" x14ac:dyDescent="0.25">
      <c r="K5" s="7"/>
      <c r="L5" s="15"/>
      <c r="M5" s="3"/>
      <c r="N5" s="3"/>
      <c r="O5" s="3"/>
      <c r="P5" s="3"/>
      <c r="Q5" s="3"/>
      <c r="R5" s="3"/>
      <c r="S5" s="3"/>
      <c r="T5" s="3"/>
      <c r="U5" s="3"/>
    </row>
    <row r="6" spans="1:25" x14ac:dyDescent="0.25">
      <c r="A6" s="4" t="s">
        <v>11</v>
      </c>
      <c r="B6">
        <f ca="1">MAX(OFFSET(Data!D2,0,(View!$B$27-1)*12), 1)</f>
        <v>1</v>
      </c>
      <c r="K6" s="7"/>
      <c r="L6" s="15"/>
      <c r="M6" s="3"/>
      <c r="N6" s="3"/>
      <c r="O6" s="3"/>
      <c r="P6" s="3"/>
      <c r="Q6" s="3"/>
      <c r="R6" s="3"/>
      <c r="S6" s="3"/>
      <c r="T6" s="3"/>
      <c r="U6" s="3"/>
    </row>
    <row r="7" spans="1:25" x14ac:dyDescent="0.25">
      <c r="A7" s="4" t="s">
        <v>12</v>
      </c>
      <c r="B7">
        <f ca="1">MAX(OFFSET(Data!E2,0,(View!$B$27-1)*12), 1)</f>
        <v>1</v>
      </c>
      <c r="K7" s="7"/>
      <c r="L7" s="15"/>
      <c r="M7" s="3"/>
      <c r="N7" s="3"/>
      <c r="O7" s="3"/>
      <c r="P7" s="3"/>
      <c r="Q7" s="3"/>
      <c r="R7" s="3"/>
      <c r="S7" s="3"/>
      <c r="T7" s="3"/>
      <c r="U7" s="3"/>
    </row>
    <row r="8" spans="1:25" x14ac:dyDescent="0.25">
      <c r="A8" s="4" t="s">
        <v>26</v>
      </c>
      <c r="B8">
        <f ca="1">OFFSET(Data!F2,0,(View!$B$27-1)*12)</f>
        <v>0</v>
      </c>
      <c r="K8" s="7"/>
      <c r="L8" s="15"/>
      <c r="M8" s="3"/>
      <c r="N8" s="3"/>
      <c r="O8" s="3"/>
      <c r="P8" s="3"/>
      <c r="Q8" s="3"/>
      <c r="R8" s="3"/>
      <c r="S8" s="3"/>
      <c r="T8" s="3"/>
      <c r="U8" s="3"/>
    </row>
    <row r="9" spans="1:25" x14ac:dyDescent="0.25">
      <c r="K9" s="7"/>
      <c r="L9" s="15"/>
      <c r="M9" s="3"/>
      <c r="N9" s="3"/>
      <c r="O9" s="3"/>
      <c r="P9" s="3"/>
      <c r="Q9" s="3"/>
      <c r="R9" s="3"/>
      <c r="S9" s="3"/>
      <c r="T9" s="3"/>
      <c r="U9" s="3"/>
    </row>
    <row r="10" spans="1:25" x14ac:dyDescent="0.25">
      <c r="A10" s="4" t="s">
        <v>13</v>
      </c>
      <c r="B10" s="16">
        <f ca="1">MAX(COUNTIF(M2:INDEX(M:M,COUNT(M:M)+1),  "&lt;&gt;" &amp; "*"),1)</f>
        <v>1</v>
      </c>
      <c r="K10" s="7"/>
      <c r="L10" s="15"/>
      <c r="M10" s="3"/>
      <c r="N10" s="3"/>
      <c r="O10" s="3"/>
      <c r="P10" s="3"/>
      <c r="Q10" s="3"/>
      <c r="R10" s="3"/>
      <c r="S10" s="3"/>
      <c r="T10" s="3"/>
      <c r="U10" s="3"/>
    </row>
    <row r="11" spans="1:25" x14ac:dyDescent="0.25">
      <c r="K11" s="7"/>
      <c r="L11" s="15"/>
      <c r="M11" s="3"/>
      <c r="N11" s="3"/>
      <c r="O11" s="3"/>
      <c r="P11" s="3"/>
      <c r="Q11" s="3"/>
      <c r="R11" s="3"/>
      <c r="S11" s="3"/>
      <c r="T11" s="3"/>
      <c r="U11" s="3"/>
    </row>
    <row r="12" spans="1:25" x14ac:dyDescent="0.25">
      <c r="A12" s="21" t="s">
        <v>30</v>
      </c>
      <c r="B12" s="20" t="s">
        <v>27</v>
      </c>
      <c r="C12" s="20" t="s">
        <v>28</v>
      </c>
      <c r="D12" s="20" t="s">
        <v>29</v>
      </c>
      <c r="K12" s="7"/>
      <c r="L12" s="15"/>
      <c r="M12" s="3"/>
      <c r="N12" s="3"/>
      <c r="O12" s="3"/>
      <c r="P12" s="3"/>
      <c r="Q12" s="3"/>
      <c r="R12" s="3"/>
      <c r="S12" s="3"/>
      <c r="T12" s="3"/>
      <c r="U12" s="3"/>
    </row>
    <row r="13" spans="1:25" x14ac:dyDescent="0.25">
      <c r="A13" s="4" t="str">
        <f ca="1">CONCATENATE("LEQ ", $B$6," min exceeded?")</f>
        <v>LEQ 1 min exceeded?</v>
      </c>
      <c r="B13" s="16">
        <f ca="1">IF(ISNA($M$2), "",COUNTIF(rangeLAEQAverage,  "&gt;=" &amp; $B$8))</f>
        <v>0</v>
      </c>
      <c r="C13" s="16">
        <f ca="1">IF(ISNA($P$2), "",COUNTIF(rangeLCEQAverage,  "&gt;=" &amp; $B$8))</f>
        <v>0</v>
      </c>
      <c r="D13" s="16">
        <f ca="1">IF(ISNA($S$2), "",COUNTIF(rangeLZEQAverage,  "&gt;=" &amp; $B$8))</f>
        <v>0</v>
      </c>
      <c r="K13" s="7"/>
      <c r="L13" s="15"/>
      <c r="M13" s="3"/>
      <c r="N13" s="3"/>
      <c r="O13" s="3"/>
      <c r="P13" s="3"/>
      <c r="Q13" s="3"/>
      <c r="R13" s="3"/>
      <c r="S13" s="3"/>
      <c r="T13" s="3"/>
      <c r="U13" s="3"/>
    </row>
    <row r="14" spans="1:25" x14ac:dyDescent="0.25">
      <c r="A14" s="4" t="s">
        <v>14</v>
      </c>
      <c r="B14" s="17">
        <f ca="1">IF(ISNA($M$2), "",B$13/$B$10)</f>
        <v>0</v>
      </c>
      <c r="C14" s="17">
        <f ca="1">IF(ISNA($P$2), "",C$13/$B$10)</f>
        <v>0</v>
      </c>
      <c r="D14" s="17">
        <f ca="1">IF(ISNA($S$2), "",D$13/$B$10)</f>
        <v>0</v>
      </c>
      <c r="K14" s="7"/>
      <c r="L14" s="15"/>
      <c r="M14" s="3"/>
      <c r="N14" s="3"/>
      <c r="O14" s="3"/>
      <c r="P14" s="3"/>
      <c r="Q14" s="3"/>
      <c r="R14" s="3"/>
      <c r="S14" s="3"/>
      <c r="T14" s="3"/>
      <c r="U14" s="3"/>
    </row>
    <row r="15" spans="1:25" x14ac:dyDescent="0.25">
      <c r="A15" s="4" t="s">
        <v>19</v>
      </c>
      <c r="B15" s="18">
        <f ca="1">IF(ISNA($M$2), "",B$13*$B$7/(24*60*60))</f>
        <v>0</v>
      </c>
      <c r="C15" s="18">
        <f ca="1">IF(ISNA($P$2), "",C$13*$B$7/(24*60*60))</f>
        <v>0</v>
      </c>
      <c r="D15" s="18">
        <f ca="1">IF(ISNA($S$2), "",D$13*$B$7/(24*60*60))</f>
        <v>0</v>
      </c>
      <c r="K15" s="7"/>
      <c r="L15" s="15"/>
      <c r="M15" s="3"/>
      <c r="N15" s="3"/>
      <c r="O15" s="3"/>
      <c r="P15" s="3"/>
      <c r="Q15" s="3"/>
      <c r="R15" s="3"/>
      <c r="S15" s="3"/>
      <c r="T15" s="3"/>
      <c r="U15" s="3"/>
    </row>
    <row r="16" spans="1:25" x14ac:dyDescent="0.25">
      <c r="A16" s="4" t="str">
        <f ca="1">CONCATENATE("Maximum Level LEQ ", $B$6," min")</f>
        <v>Maximum Level LEQ 1 min</v>
      </c>
      <c r="B16" s="3">
        <f ca="1">IF(ISNA($M$2), "",MAX(rangeLAEQAverage))</f>
        <v>0</v>
      </c>
      <c r="C16" s="3">
        <f ca="1">IF(ISNA($P$2), "",MAX(rangeLCEQAverage))</f>
        <v>0</v>
      </c>
      <c r="D16" s="3">
        <f ca="1">IF(ISNA($S$2), "",MAX(rangeLZEQAverage))</f>
        <v>0</v>
      </c>
      <c r="K16" s="7"/>
      <c r="L16" s="15"/>
      <c r="M16" s="3"/>
      <c r="N16" s="3"/>
      <c r="O16" s="3"/>
      <c r="P16" s="3"/>
      <c r="Q16" s="3"/>
      <c r="R16" s="3"/>
      <c r="S16" s="3"/>
      <c r="T16" s="3"/>
      <c r="U16" s="3"/>
    </row>
    <row r="17" spans="1:21" x14ac:dyDescent="0.25">
      <c r="A17" s="4" t="str">
        <f ca="1">CONCATENATE("Maximum Level LEQ ",$B$7," sec")</f>
        <v>Maximum Level LEQ 1 sec</v>
      </c>
      <c r="B17" s="3">
        <f ca="1">IF(ISNA($M$2), "",MAX(rangeLAEQCurrent))</f>
        <v>0</v>
      </c>
      <c r="C17" s="3">
        <f ca="1">IF(ISNA($P$2), "",MAX(rangeLCEQCurrent))</f>
        <v>0</v>
      </c>
      <c r="D17" s="3">
        <f ca="1">IF(ISNA($S$2), "",MAX(rangeLZEQCurrent))</f>
        <v>0</v>
      </c>
      <c r="K17" s="7"/>
      <c r="L17" s="15"/>
      <c r="M17" s="3"/>
      <c r="N17" s="3"/>
      <c r="O17" s="3"/>
      <c r="P17" s="3"/>
      <c r="Q17" s="3"/>
      <c r="R17" s="3"/>
      <c r="S17" s="3"/>
      <c r="T17" s="3"/>
      <c r="U17" s="3"/>
    </row>
    <row r="18" spans="1:21" x14ac:dyDescent="0.25">
      <c r="A18" s="13"/>
      <c r="K18" s="7"/>
      <c r="L18" s="15"/>
      <c r="M18" s="3"/>
      <c r="N18" s="3"/>
      <c r="O18" s="3"/>
      <c r="P18" s="3"/>
      <c r="Q18" s="3"/>
      <c r="R18" s="3"/>
      <c r="S18" s="3"/>
      <c r="T18" s="3"/>
      <c r="U18" s="3"/>
    </row>
    <row r="19" spans="1:21" x14ac:dyDescent="0.25">
      <c r="A19" s="13"/>
      <c r="K19" s="7"/>
      <c r="L19" s="15"/>
      <c r="M19" s="3"/>
      <c r="N19" s="3"/>
      <c r="O19" s="3"/>
      <c r="P19" s="3"/>
      <c r="Q19" s="3"/>
      <c r="R19" s="3"/>
      <c r="S19" s="3"/>
      <c r="T19" s="3"/>
      <c r="U19" s="3"/>
    </row>
    <row r="20" spans="1:21" x14ac:dyDescent="0.25">
      <c r="A20" s="13"/>
      <c r="K20" s="7"/>
      <c r="L20" s="15"/>
      <c r="M20" s="3"/>
      <c r="N20" s="3"/>
      <c r="O20" s="3"/>
      <c r="P20" s="3"/>
      <c r="Q20" s="3"/>
      <c r="R20" s="3"/>
      <c r="S20" s="3"/>
      <c r="T20" s="3"/>
      <c r="U20" s="3"/>
    </row>
    <row r="21" spans="1:21" x14ac:dyDescent="0.25">
      <c r="A21" s="6"/>
      <c r="K21" s="7"/>
      <c r="L21" s="15"/>
      <c r="M21" s="3"/>
      <c r="N21" s="3"/>
      <c r="O21" s="3"/>
      <c r="P21" s="3"/>
      <c r="Q21" s="3"/>
      <c r="R21" s="3"/>
      <c r="S21" s="3"/>
      <c r="T21" s="3"/>
      <c r="U21" s="3"/>
    </row>
    <row r="22" spans="1:21" x14ac:dyDescent="0.25">
      <c r="K22" s="7"/>
      <c r="L22" s="15"/>
      <c r="M22" s="3"/>
      <c r="N22" s="3"/>
      <c r="O22" s="3"/>
      <c r="P22" s="3"/>
      <c r="Q22" s="3"/>
      <c r="R22" s="3"/>
      <c r="S22" s="3"/>
      <c r="T22" s="3"/>
      <c r="U22" s="3"/>
    </row>
    <row r="23" spans="1:21" x14ac:dyDescent="0.25">
      <c r="K23" s="7"/>
      <c r="L23" s="15"/>
      <c r="M23" s="3"/>
      <c r="N23" s="3"/>
      <c r="O23" s="3"/>
      <c r="P23" s="3"/>
      <c r="Q23" s="3"/>
      <c r="R23" s="3"/>
      <c r="S23" s="3"/>
      <c r="T23" s="3"/>
      <c r="U23" s="3"/>
    </row>
    <row r="24" spans="1:21" x14ac:dyDescent="0.25">
      <c r="K24" s="7"/>
      <c r="L24" s="15"/>
      <c r="M24" s="3"/>
      <c r="N24" s="3"/>
      <c r="O24" s="3"/>
      <c r="P24" s="3"/>
      <c r="Q24" s="3"/>
      <c r="R24" s="3"/>
      <c r="S24" s="3"/>
      <c r="T24" s="3"/>
      <c r="U24" s="3"/>
    </row>
    <row r="25" spans="1:21" x14ac:dyDescent="0.25">
      <c r="K25" s="7"/>
      <c r="L25" s="15"/>
      <c r="M25" s="3"/>
      <c r="N25" s="3"/>
      <c r="O25" s="3"/>
      <c r="P25" s="3"/>
      <c r="Q25" s="3"/>
      <c r="R25" s="3"/>
      <c r="S25" s="3"/>
      <c r="T25" s="3"/>
      <c r="U25" s="3"/>
    </row>
    <row r="26" spans="1:21" x14ac:dyDescent="0.25">
      <c r="A26" s="4" t="s">
        <v>0</v>
      </c>
      <c r="B26">
        <f ca="1">OFFSET(Data!A1,0,(View!$B$27-1)*12)</f>
        <v>0</v>
      </c>
      <c r="F26" s="14" t="s">
        <v>18</v>
      </c>
      <c r="G26" s="14" t="s">
        <v>17</v>
      </c>
      <c r="K26" s="7"/>
      <c r="L26" s="15"/>
      <c r="M26" s="3"/>
      <c r="N26" s="3"/>
      <c r="O26" s="3"/>
      <c r="P26" s="3"/>
      <c r="Q26" s="3"/>
      <c r="R26" s="3"/>
      <c r="S26" s="3"/>
      <c r="T26" s="3"/>
      <c r="U26" s="3"/>
    </row>
    <row r="27" spans="1:21" x14ac:dyDescent="0.25">
      <c r="A27" s="4" t="s">
        <v>1</v>
      </c>
      <c r="B27">
        <v>1</v>
      </c>
      <c r="F27" s="19" t="str">
        <f ca="1">$K$2</f>
        <v/>
      </c>
      <c r="G27" s="14">
        <f ca="1">$B$8</f>
        <v>0</v>
      </c>
      <c r="K27" s="7"/>
      <c r="L27" s="15"/>
      <c r="M27" s="3"/>
      <c r="N27" s="3"/>
      <c r="O27" s="3"/>
      <c r="P27" s="3"/>
      <c r="Q27" s="3"/>
      <c r="R27" s="3"/>
      <c r="S27" s="3"/>
      <c r="T27" s="3"/>
      <c r="U27" s="3"/>
    </row>
  </sheetData>
  <conditionalFormatting sqref="Y2 O2:O27 R2:R27 U2:U27">
    <cfRule type="containsText" dxfId="3" priority="20" stopIfTrue="1" operator="containsText" text="Average">
      <formula>NOT(ISERROR(SEARCH("Average",O2)))</formula>
    </cfRule>
    <cfRule type="containsText" dxfId="2" priority="21" stopIfTrue="1" operator="containsText" text="Current">
      <formula>NOT(ISERROR(SEARCH("Current",O2)))</formula>
    </cfRule>
    <cfRule type="containsText" dxfId="1" priority="22" stopIfTrue="1" operator="containsText" text="OK">
      <formula>NOT(ISERROR(SEARCH("OK",O2)))</formula>
    </cfRule>
  </conditionalFormatting>
  <conditionalFormatting sqref="B13:D15">
    <cfRule type="cellIs" dxfId="0" priority="19" stopIfTrue="1" operator="greaterThan">
      <formula>0</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Button 3">
              <controlPr defaultSize="0" print="0" autoFill="0" autoPict="0" macro="[0]!ViewPrev">
                <anchor moveWithCells="1" sizeWithCells="1">
                  <from>
                    <xdr:col>2</xdr:col>
                    <xdr:colOff>304800</xdr:colOff>
                    <xdr:row>25</xdr:row>
                    <xdr:rowOff>19050</xdr:rowOff>
                  </from>
                  <to>
                    <xdr:col>3</xdr:col>
                    <xdr:colOff>285750</xdr:colOff>
                    <xdr:row>26</xdr:row>
                    <xdr:rowOff>161925</xdr:rowOff>
                  </to>
                </anchor>
              </controlPr>
            </control>
          </mc:Choice>
        </mc:AlternateContent>
        <mc:AlternateContent xmlns:mc="http://schemas.openxmlformats.org/markup-compatibility/2006">
          <mc:Choice Requires="x14">
            <control shapeId="3076" r:id="rId5" name="Button 4">
              <controlPr defaultSize="0" print="0" autoFill="0" autoPict="0" macro="[0]!ViewNext">
                <anchor moveWithCells="1" sizeWithCells="1">
                  <from>
                    <xdr:col>3</xdr:col>
                    <xdr:colOff>342900</xdr:colOff>
                    <xdr:row>25</xdr:row>
                    <xdr:rowOff>19050</xdr:rowOff>
                  </from>
                  <to>
                    <xdr:col>4</xdr:col>
                    <xdr:colOff>323850</xdr:colOff>
                    <xdr:row>26</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5"/>
  <sheetViews>
    <sheetView workbookViewId="0"/>
  </sheetViews>
  <sheetFormatPr defaultRowHeight="15" x14ac:dyDescent="0.25"/>
  <cols>
    <col min="1" max="1" width="12.5703125" style="3" customWidth="1"/>
    <col min="2" max="2" width="14.7109375" style="3" customWidth="1"/>
    <col min="3" max="3" width="13.7109375" style="3" bestFit="1" customWidth="1"/>
    <col min="4" max="4" width="21.42578125" style="3" bestFit="1" customWidth="1"/>
    <col min="5" max="5" width="20.85546875" style="3" bestFit="1" customWidth="1"/>
    <col min="6" max="6" width="18.140625" style="3" customWidth="1"/>
    <col min="7" max="7" width="12.85546875" style="3" bestFit="1" customWidth="1"/>
    <col min="8" max="8" width="17.42578125" style="3" bestFit="1" customWidth="1"/>
    <col min="9" max="9" width="13.42578125" style="3" bestFit="1" customWidth="1"/>
    <col min="10" max="10" width="12.7109375" style="3" bestFit="1" customWidth="1"/>
    <col min="11" max="14" width="9.140625" style="3"/>
    <col min="15" max="15" width="10.85546875" style="3" customWidth="1"/>
    <col min="16" max="91" width="9.140625" style="3"/>
    <col min="92" max="92" width="9.42578125" style="3" bestFit="1" customWidth="1"/>
    <col min="93" max="127" width="9.140625" style="3"/>
    <col min="128" max="128" width="9.42578125" style="3" bestFit="1" customWidth="1"/>
    <col min="129" max="16384" width="9.140625" style="3"/>
  </cols>
  <sheetData>
    <row r="1" spans="1:10" x14ac:dyDescent="0.25">
      <c r="A1"/>
      <c r="B1"/>
      <c r="C1"/>
      <c r="D1"/>
    </row>
    <row r="2" spans="1:10" x14ac:dyDescent="0.25">
      <c r="A2"/>
      <c r="B2" s="1"/>
      <c r="C2" s="7"/>
      <c r="D2"/>
      <c r="E2"/>
      <c r="F2"/>
      <c r="G2"/>
      <c r="H2"/>
      <c r="I2"/>
      <c r="J2"/>
    </row>
    <row r="3" spans="1:10" x14ac:dyDescent="0.25">
      <c r="A3"/>
      <c r="B3"/>
      <c r="C3"/>
      <c r="D3"/>
      <c r="E3"/>
      <c r="F3"/>
      <c r="G3"/>
      <c r="H3"/>
      <c r="I3"/>
      <c r="J3"/>
    </row>
    <row r="4" spans="1:10" x14ac:dyDescent="0.25">
      <c r="A4"/>
      <c r="B4"/>
      <c r="C4"/>
      <c r="D4"/>
      <c r="E4"/>
      <c r="F4"/>
      <c r="G4"/>
      <c r="H4"/>
      <c r="I4"/>
      <c r="J4"/>
    </row>
    <row r="5" spans="1:10" x14ac:dyDescent="0.25">
      <c r="A5" s="7"/>
      <c r="E5"/>
      <c r="H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Import</vt:lpstr>
      <vt:lpstr>View</vt:lpstr>
      <vt:lpst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Oud</dc:creator>
  <cp:lastModifiedBy>Stefan Oud</cp:lastModifiedBy>
  <dcterms:created xsi:type="dcterms:W3CDTF">2014-03-05T14:33:18Z</dcterms:created>
  <dcterms:modified xsi:type="dcterms:W3CDTF">2020-04-03T13:07:27Z</dcterms:modified>
</cp:coreProperties>
</file>