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5" yWindow="-15" windowWidth="28830" windowHeight="6405"/>
  </bookViews>
  <sheets>
    <sheet name="Import" sheetId="2" r:id="rId1"/>
    <sheet name="View" sheetId="1" r:id="rId2"/>
    <sheet name="Data" sheetId="4" r:id="rId3"/>
  </sheets>
  <functionGroups builtInGroupCount="17"/>
  <definedNames>
    <definedName name="rangeLAEQAverage" localSheetId="1">OFFSET(View!$M$2,0,0,View!$B$10)</definedName>
    <definedName name="rangeLAEQCurrent" localSheetId="1">OFFSET(View!$N$2,0,0,View!$B$10)</definedName>
    <definedName name="rangeLCEQAverage" localSheetId="1">OFFSET(View!$P$2,0,0,View!$B$10)</definedName>
    <definedName name="rangeLCEQCurrent" localSheetId="1">OFFSET(View!$Q$2,0,0,View!$B$10)</definedName>
    <definedName name="rangeLZEQAverage" localSheetId="1">OFFSET(View!$S$2,0,0,View!$B$10)</definedName>
    <definedName name="rangeLZEQCurrent" localSheetId="1">OFFSET(View!$T$2,0,0,View!$B$10)</definedName>
    <definedName name="rangeTime" localSheetId="1">OFFSET(View!$K$2,0,0,View!$B$10)</definedName>
  </definedNames>
  <calcPr calcId="145621" concurrentCalc="0"/>
</workbook>
</file>

<file path=xl/calcChain.xml><?xml version="1.0" encoding="utf-8"?>
<calcChain xmlns="http://schemas.openxmlformats.org/spreadsheetml/2006/main">
  <c r="M2" i="1" l="1"/>
  <c r="B6" i="1"/>
  <c r="M1" i="1"/>
  <c r="B10" i="1"/>
  <c r="N2" i="1"/>
  <c r="B17" i="1"/>
  <c r="S2" i="1"/>
  <c r="T2" i="1"/>
  <c r="D17" i="1"/>
  <c r="D16" i="1"/>
  <c r="B8" i="1"/>
  <c r="D13" i="1"/>
  <c r="B7" i="1"/>
  <c r="D15" i="1"/>
  <c r="P2" i="1"/>
  <c r="Q2" i="1"/>
  <c r="C17" i="1"/>
  <c r="C16" i="1"/>
  <c r="B16" i="1"/>
  <c r="B13" i="1"/>
  <c r="B15" i="1"/>
  <c r="D14" i="1"/>
  <c r="B14" i="1"/>
  <c r="C13" i="1"/>
  <c r="C14" i="1"/>
  <c r="C15" i="1"/>
  <c r="B3" i="1"/>
  <c r="A17" i="1"/>
  <c r="T1" i="1"/>
  <c r="S1" i="1"/>
  <c r="Q1" i="1"/>
  <c r="P1" i="1"/>
  <c r="N1" i="1"/>
  <c r="A16" i="1"/>
  <c r="A13" i="1"/>
  <c r="U2" i="1"/>
  <c r="R2" i="1"/>
  <c r="K2" i="1"/>
  <c r="L2" i="1"/>
  <c r="O2" i="1"/>
  <c r="B26" i="1"/>
  <c r="B4" i="1"/>
  <c r="F27" i="1"/>
  <c r="G27" i="1"/>
</calcChain>
</file>

<file path=xl/sharedStrings.xml><?xml version="1.0" encoding="utf-8"?>
<sst xmlns="http://schemas.openxmlformats.org/spreadsheetml/2006/main" count="33" uniqueCount="33">
  <si>
    <t>Filename</t>
  </si>
  <si>
    <t>Index</t>
  </si>
  <si>
    <t>Time</t>
  </si>
  <si>
    <t>Date</t>
  </si>
  <si>
    <t>How does this worksheet work?</t>
  </si>
  <si>
    <t>For support or to download the latest version of this file, please refer to our website</t>
  </si>
  <si>
    <t>www.bedrock-audio.com</t>
  </si>
  <si>
    <t xml:space="preserve">ALL RIGHTS RESERVED. This worksheet contains material protected under International and Federal Copyright Laws and Treaties. Any unauthorized use of this material is prohibited. No part of this worksheet may be reproduced or transmitted in any form or by any means, electronic or mechanical, including photocopying, recording, or by any information storage and retrieval system without express written permission from the author. </t>
  </si>
  <si>
    <t xml:space="preserve"> </t>
  </si>
  <si>
    <t>DISCLAIMER</t>
  </si>
  <si>
    <t>THIS DOCUMENT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</si>
  <si>
    <t>Running average time (min)</t>
  </si>
  <si>
    <t>Current average time (sec)</t>
  </si>
  <si>
    <t>Number of measurements</t>
  </si>
  <si>
    <t>Percentage exceeded</t>
  </si>
  <si>
    <t>Data point time</t>
  </si>
  <si>
    <t>Averaging time</t>
  </si>
  <si>
    <t>Warning limit</t>
  </si>
  <si>
    <t>Measurement range</t>
  </si>
  <si>
    <t>Total time exceeded</t>
  </si>
  <si>
    <t>Version 2.6.0</t>
  </si>
  <si>
    <t>COPYRIGHT (C) Embedded Acoustics BV, 2020</t>
  </si>
  <si>
    <t>LEQ measurement</t>
  </si>
  <si>
    <t>LAEQ Limit exceeded</t>
  </si>
  <si>
    <t>LCEQ Limit exceeded</t>
  </si>
  <si>
    <t>LZEQ Limit exceeded</t>
  </si>
  <si>
    <t>LEQ warning limit (dBA)</t>
  </si>
  <si>
    <t>LAEQ</t>
  </si>
  <si>
    <t>LCEQ</t>
  </si>
  <si>
    <t>LZEQ</t>
  </si>
  <si>
    <t>Data per frequency weighting</t>
  </si>
  <si>
    <t>LEQ Data import</t>
  </si>
  <si>
    <t>This worksheet allows you to import LEQ measurements stored on the Bedrock SMxx. Make sure that the LEQ result files are copied onto your computer, or that the instrument is attached to USB and accessible as a mass storage device. The LEQ files are stored in the LAEQ folder for backard compatibility. Then press the button below ("Import LEQ"). You can now select the measurement data files that you wish to import. NOTE: by using SHIFT and CTRL you can select multiple files for opening. The measurements are imported into the sheet named "Data." Use the sheet named "View" to browse through these measurements, or copy data directly from the "Data" sheet to your own Worksheet for further calculations. Note that importing data changes this worksheet, overwriting earlier data imports. We recommend that you keep the original version of this worksheet in a safe location, and that you use a new copy of this original file for each new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</si>
</sst>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F400]h:mm:ss\ AM/PM"/>
    <numFmt numFmtId="166" formatCode="0.0%"/>
  </numFmts>
  <fonts count="6" x14ac:knownFonts="1">
    <font>
      <sz val="11"/>
      <color theme="1"/>
      <name val="Calibri"/>
      <family val="2"/>
      <scheme val="minor"/>
    </font>
    <font>
      <b/>
      <sz val="10"/>
      <name val="Arial"/>
      <family val="2"/>
    </font>
    <font>
      <u/>
      <sz val="11"/>
      <color theme="10"/>
      <name val="Calibri"/>
      <family val="2"/>
      <scheme val="minor"/>
    </font>
    <font>
      <b/>
      <sz val="11"/>
      <color theme="1"/>
      <name val="Calibri"/>
      <family val="2"/>
      <scheme val="minor"/>
    </font>
    <font>
      <b/>
      <sz val="16"/>
      <color theme="1"/>
      <name val="Calibri"/>
      <family val="2"/>
      <scheme val="minor"/>
    </font>
    <font>
      <sz val="11"/>
      <color rgb="FF000000"/>
      <name val="Calibri"/>
      <family val="2"/>
    </font>
  </fonts>
  <fills count="2">
    <fill>
      <patternFill patternType="none"/>
    </fill>
    <fill>
      <patternFill patternType="gray125"/>
    </fill>
  </fills>
  <borders count="4">
    <border>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14" fontId="0" fillId="0" borderId="0" xfId="0" applyNumberFormat="1"/>
    <xf numFmtId="21" fontId="0" fillId="0" borderId="0" xfId="0" applyNumberFormat="1"/>
    <xf numFmtId="164" fontId="0" fillId="0" borderId="0" xfId="0" applyNumberFormat="1"/>
    <xf numFmtId="0" fontId="3" fillId="0" borderId="1" xfId="0" applyFont="1" applyBorder="1"/>
    <xf numFmtId="0" fontId="4" fillId="0" borderId="0" xfId="0" applyFont="1"/>
    <xf numFmtId="0" fontId="3" fillId="0" borderId="0" xfId="0" applyFont="1" applyBorder="1"/>
    <xf numFmtId="165" fontId="0" fillId="0" borderId="0" xfId="0" applyNumberFormat="1"/>
    <xf numFmtId="0" fontId="3" fillId="0" borderId="0" xfId="0" applyFont="1"/>
    <xf numFmtId="0" fontId="0" fillId="0" borderId="0" xfId="0" applyNumberFormat="1" applyAlignment="1">
      <alignment wrapText="1"/>
    </xf>
    <xf numFmtId="0" fontId="2" fillId="0" borderId="0" xfId="1" applyNumberFormat="1" applyAlignment="1">
      <alignment wrapText="1"/>
    </xf>
    <xf numFmtId="0" fontId="1" fillId="0" borderId="0" xfId="0" applyFont="1"/>
    <xf numFmtId="0" fontId="0" fillId="0" borderId="0" xfId="0" applyNumberFormat="1" applyAlignment="1">
      <alignment wrapText="1" shrinkToFit="1"/>
    </xf>
    <xf numFmtId="2" fontId="0" fillId="0" borderId="0" xfId="0" applyNumberFormat="1" applyBorder="1"/>
    <xf numFmtId="164" fontId="0" fillId="0" borderId="0" xfId="0" applyNumberFormat="1" applyBorder="1"/>
    <xf numFmtId="1" fontId="0" fillId="0" borderId="0" xfId="0" applyNumberFormat="1"/>
    <xf numFmtId="0" fontId="0" fillId="0" borderId="0" xfId="0" applyFont="1" applyBorder="1"/>
    <xf numFmtId="166" fontId="0" fillId="0" borderId="0" xfId="0" applyNumberFormat="1" applyFont="1" applyBorder="1"/>
    <xf numFmtId="165" fontId="0" fillId="0" borderId="0" xfId="0" applyNumberFormat="1" applyFont="1" applyBorder="1"/>
    <xf numFmtId="165" fontId="0" fillId="0" borderId="0" xfId="0" applyNumberFormat="1" applyBorder="1"/>
    <xf numFmtId="0" fontId="0" fillId="0" borderId="2" xfId="0" applyBorder="1"/>
    <xf numFmtId="0" fontId="3" fillId="0" borderId="3" xfId="0" applyFont="1" applyBorder="1"/>
  </cellXfs>
  <cellStyles count="2">
    <cellStyle name="Hyperlink" xfId="1" builtinId="8"/>
    <cellStyle name="Normal" xfId="0" builtinId="0"/>
  </cellStyles>
  <dxfs count="4">
    <dxf>
      <font>
        <color rgb="FFFF0000"/>
      </font>
    </dxf>
    <dxf>
      <font>
        <color rgb="FF00B050"/>
      </font>
    </dxf>
    <dxf>
      <font>
        <color rgb="FFFFC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b="0"/>
            </a:pPr>
            <a:r>
              <a:rPr lang="nl-NL" b="0"/>
              <a:t>LEQ levels over time</a:t>
            </a:r>
          </a:p>
        </c:rich>
      </c:tx>
      <c:overlay val="0"/>
    </c:title>
    <c:autoTitleDeleted val="0"/>
    <c:plotArea>
      <c:layout>
        <c:manualLayout>
          <c:layoutTarget val="inner"/>
          <c:xMode val="edge"/>
          <c:yMode val="edge"/>
          <c:x val="0.13783288305673486"/>
          <c:y val="0.14741886975877966"/>
          <c:w val="0.60297727378591681"/>
          <c:h val="0.63358927298994772"/>
        </c:manualLayout>
      </c:layout>
      <c:scatterChart>
        <c:scatterStyle val="lineMarker"/>
        <c:varyColors val="0"/>
        <c:ser>
          <c:idx val="0"/>
          <c:order val="0"/>
          <c:tx>
            <c:strRef>
              <c:f>View!$M$1</c:f>
              <c:strCache>
                <c:ptCount val="1"/>
                <c:pt idx="0">
                  <c:v>LAEQ 1 min</c:v>
                </c:pt>
              </c:strCache>
            </c:strRef>
          </c:tx>
          <c:marker>
            <c:symbol val="none"/>
          </c:marker>
          <c:xVal>
            <c:numRef>
              <c:f>View!rangeTime</c:f>
            </c:numRef>
          </c:xVal>
          <c:yVal>
            <c:numRef>
              <c:f>View!rangeLAEQAverage</c:f>
              <c:numCache>
                <c:formatCode>#,#00</c:formatCode>
                <c:ptCount val="1"/>
                <c:pt idx="0">
                  <c:v>0</c:v>
                </c:pt>
              </c:numCache>
            </c:numRef>
          </c:yVal>
          <c:smooth val="0"/>
        </c:ser>
        <c:ser>
          <c:idx val="1"/>
          <c:order val="1"/>
          <c:tx>
            <c:strRef>
              <c:f>View!$N$1</c:f>
              <c:strCache>
                <c:ptCount val="1"/>
                <c:pt idx="0">
                  <c:v>LAEQ 1 sec</c:v>
                </c:pt>
              </c:strCache>
            </c:strRef>
          </c:tx>
          <c:marker>
            <c:symbol val="none"/>
          </c:marker>
          <c:xVal>
            <c:numRef>
              <c:f>View!rangeTime</c:f>
            </c:numRef>
          </c:xVal>
          <c:yVal>
            <c:numRef>
              <c:f>View!rangeLAEQCurrent</c:f>
              <c:numCache>
                <c:formatCode>#,#00</c:formatCode>
                <c:ptCount val="1"/>
                <c:pt idx="0">
                  <c:v>0</c:v>
                </c:pt>
              </c:numCache>
            </c:numRef>
          </c:yVal>
          <c:smooth val="0"/>
        </c:ser>
        <c:ser>
          <c:idx val="2"/>
          <c:order val="2"/>
          <c:tx>
            <c:strRef>
              <c:f>View!$G$26</c:f>
              <c:strCache>
                <c:ptCount val="1"/>
                <c:pt idx="0">
                  <c:v>Warning limit</c:v>
                </c:pt>
              </c:strCache>
            </c:strRef>
          </c:tx>
          <c:marker>
            <c:symbol val="none"/>
          </c:marker>
          <c:xVal>
            <c:numRef>
              <c:f>View!$F$27:$F$27</c:f>
            </c:numRef>
          </c:xVal>
          <c:yVal>
            <c:numRef>
              <c:f>View!$G$27:$G$27</c:f>
            </c:numRef>
          </c:yVal>
          <c:smooth val="0"/>
        </c:ser>
        <c:ser>
          <c:idx val="3"/>
          <c:order val="3"/>
          <c:tx>
            <c:strRef>
              <c:f>View!$P$1</c:f>
              <c:strCache>
                <c:ptCount val="1"/>
                <c:pt idx="0">
                  <c:v>LCEQ 1 min</c:v>
                </c:pt>
              </c:strCache>
            </c:strRef>
          </c:tx>
          <c:marker>
            <c:symbol val="none"/>
          </c:marker>
          <c:xVal>
            <c:numRef>
              <c:f>View!rangeTime</c:f>
            </c:numRef>
          </c:xVal>
          <c:yVal>
            <c:numRef>
              <c:f>View!rangeLCEQAverage</c:f>
              <c:numCache>
                <c:formatCode>#,#00</c:formatCode>
                <c:ptCount val="1"/>
                <c:pt idx="0">
                  <c:v>0</c:v>
                </c:pt>
              </c:numCache>
            </c:numRef>
          </c:yVal>
          <c:smooth val="0"/>
        </c:ser>
        <c:ser>
          <c:idx val="4"/>
          <c:order val="4"/>
          <c:tx>
            <c:strRef>
              <c:f>View!$Q$1</c:f>
              <c:strCache>
                <c:ptCount val="1"/>
                <c:pt idx="0">
                  <c:v>LCEQ 1 sec</c:v>
                </c:pt>
              </c:strCache>
            </c:strRef>
          </c:tx>
          <c:marker>
            <c:symbol val="none"/>
          </c:marker>
          <c:xVal>
            <c:numRef>
              <c:f>View!rangeTime</c:f>
            </c:numRef>
          </c:xVal>
          <c:yVal>
            <c:numRef>
              <c:f>View!rangeLCEQCurrent</c:f>
              <c:numCache>
                <c:formatCode>#,#00</c:formatCode>
                <c:ptCount val="1"/>
                <c:pt idx="0">
                  <c:v>0</c:v>
                </c:pt>
              </c:numCache>
            </c:numRef>
          </c:yVal>
          <c:smooth val="0"/>
        </c:ser>
        <c:ser>
          <c:idx val="5"/>
          <c:order val="5"/>
          <c:tx>
            <c:strRef>
              <c:f>View!$S$1</c:f>
              <c:strCache>
                <c:ptCount val="1"/>
                <c:pt idx="0">
                  <c:v>LZEQ 1 min</c:v>
                </c:pt>
              </c:strCache>
            </c:strRef>
          </c:tx>
          <c:marker>
            <c:symbol val="none"/>
          </c:marker>
          <c:xVal>
            <c:numRef>
              <c:f>View!rangeTime</c:f>
            </c:numRef>
          </c:xVal>
          <c:yVal>
            <c:numRef>
              <c:f>View!rangeLZEQAverage</c:f>
              <c:numCache>
                <c:formatCode>#,#00</c:formatCode>
                <c:ptCount val="1"/>
                <c:pt idx="0">
                  <c:v>0</c:v>
                </c:pt>
              </c:numCache>
            </c:numRef>
          </c:yVal>
          <c:smooth val="0"/>
        </c:ser>
        <c:ser>
          <c:idx val="6"/>
          <c:order val="6"/>
          <c:tx>
            <c:strRef>
              <c:f>View!$T$1</c:f>
              <c:strCache>
                <c:ptCount val="1"/>
                <c:pt idx="0">
                  <c:v>LZEQ 1 sec</c:v>
                </c:pt>
              </c:strCache>
            </c:strRef>
          </c:tx>
          <c:marker>
            <c:symbol val="none"/>
          </c:marker>
          <c:xVal>
            <c:numRef>
              <c:f>View!rangeTime</c:f>
            </c:numRef>
          </c:xVal>
          <c:yVal>
            <c:numRef>
              <c:f>View!rangeLZEQCurrent</c:f>
              <c:numCache>
                <c:formatCode>#,#00</c:formatCode>
                <c:ptCount val="1"/>
                <c:pt idx="0">
                  <c:v>0</c:v>
                </c:pt>
              </c:numCache>
            </c:numRef>
          </c:yVal>
          <c:smooth val="0"/>
        </c:ser>
        <c:dLbls>
          <c:showLegendKey val="0"/>
          <c:showVal val="0"/>
          <c:showCatName val="0"/>
          <c:showSerName val="0"/>
          <c:showPercent val="0"/>
          <c:showBubbleSize val="0"/>
        </c:dLbls>
        <c:axId val="156289280"/>
        <c:axId val="156289856"/>
      </c:scatterChart>
      <c:valAx>
        <c:axId val="156289280"/>
        <c:scaling>
          <c:orientation val="minMax"/>
        </c:scaling>
        <c:delete val="0"/>
        <c:axPos val="b"/>
        <c:title>
          <c:tx>
            <c:rich>
              <a:bodyPr/>
              <a:lstStyle/>
              <a:p>
                <a:pPr>
                  <a:defRPr sz="1400" b="0"/>
                </a:pPr>
                <a:r>
                  <a:rPr lang="nl-NL" sz="1400" b="0"/>
                  <a:t>Time</a:t>
                </a:r>
              </a:p>
            </c:rich>
          </c:tx>
          <c:overlay val="0"/>
        </c:title>
        <c:numFmt formatCode="[$-F400]\h\:mm:ss\ AM/PM" sourceLinked="1"/>
        <c:majorTickMark val="out"/>
        <c:minorTickMark val="none"/>
        <c:tickLblPos val="nextTo"/>
        <c:txPr>
          <a:bodyPr rot="1800000" vert="horz"/>
          <a:lstStyle/>
          <a:p>
            <a:pPr>
              <a:defRPr sz="1000" b="0" i="0" u="none" strike="noStrike" baseline="0">
                <a:solidFill>
                  <a:srgbClr val="000000"/>
                </a:solidFill>
                <a:latin typeface="Calibri"/>
                <a:ea typeface="Calibri"/>
                <a:cs typeface="Calibri"/>
              </a:defRPr>
            </a:pPr>
            <a:endParaRPr lang="nl-NL"/>
          </a:p>
        </c:txPr>
        <c:crossAx val="156289856"/>
        <c:crosses val="autoZero"/>
        <c:crossBetween val="midCat"/>
      </c:valAx>
      <c:valAx>
        <c:axId val="156289856"/>
        <c:scaling>
          <c:orientation val="minMax"/>
        </c:scaling>
        <c:delete val="0"/>
        <c:axPos val="l"/>
        <c:majorGridlines/>
        <c:title>
          <c:tx>
            <c:rich>
              <a:bodyPr rot="-5400000" vert="horz"/>
              <a:lstStyle/>
              <a:p>
                <a:pPr>
                  <a:defRPr sz="1400" b="0"/>
                </a:pPr>
                <a:r>
                  <a:rPr lang="nl-NL" sz="1400" b="0"/>
                  <a:t>Level (dBA)</a:t>
                </a:r>
              </a:p>
            </c:rich>
          </c:tx>
          <c:overlay val="0"/>
        </c:title>
        <c:numFmt formatCode="#,#00" sourceLinked="1"/>
        <c:majorTickMark val="out"/>
        <c:minorTickMark val="none"/>
        <c:tickLblPos val="nextTo"/>
        <c:crossAx val="1562892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3505200</xdr:colOff>
          <xdr:row>11</xdr:row>
          <xdr:rowOff>38100</xdr:rowOff>
        </xdr:from>
        <xdr:to>
          <xdr:col>0</xdr:col>
          <xdr:colOff>4391025</xdr:colOff>
          <xdr:row>12</xdr:row>
          <xdr:rowOff>171450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Import LEQ</a:t>
              </a:r>
            </a:p>
          </xdr:txBody>
        </xdr:sp>
        <xdr:clientData fPrintsWithSheet="0"/>
      </xdr:twoCellAnchor>
    </mc:Choice>
    <mc:Fallback/>
  </mc:AlternateContent>
  <xdr:twoCellAnchor editAs="oneCell">
    <xdr:from>
      <xdr:col>0</xdr:col>
      <xdr:colOff>1762125</xdr:colOff>
      <xdr:row>0</xdr:row>
      <xdr:rowOff>95250</xdr:rowOff>
    </xdr:from>
    <xdr:to>
      <xdr:col>0</xdr:col>
      <xdr:colOff>4267200</xdr:colOff>
      <xdr:row>4</xdr:row>
      <xdr:rowOff>123825</xdr:rowOff>
    </xdr:to>
    <xdr:pic>
      <xdr:nvPicPr>
        <xdr:cNvPr id="2220"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 y="95250"/>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419100</xdr:colOff>
      <xdr:row>0</xdr:row>
      <xdr:rowOff>114300</xdr:rowOff>
    </xdr:from>
    <xdr:to>
      <xdr:col>7</xdr:col>
      <xdr:colOff>726384</xdr:colOff>
      <xdr:row>4</xdr:row>
      <xdr:rowOff>66675</xdr:rowOff>
    </xdr:to>
    <xdr:pic>
      <xdr:nvPicPr>
        <xdr:cNvPr id="3373"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6650" y="114300"/>
          <a:ext cx="2495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304800</xdr:colOff>
          <xdr:row>25</xdr:row>
          <xdr:rowOff>19050</xdr:rowOff>
        </xdr:from>
        <xdr:to>
          <xdr:col>3</xdr:col>
          <xdr:colOff>285750</xdr:colOff>
          <xdr:row>26</xdr:row>
          <xdr:rowOff>161925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Prev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342900</xdr:colOff>
          <xdr:row>25</xdr:row>
          <xdr:rowOff>19050</xdr:rowOff>
        </xdr:from>
        <xdr:to>
          <xdr:col>4</xdr:col>
          <xdr:colOff>323850</xdr:colOff>
          <xdr:row>26</xdr:row>
          <xdr:rowOff>161925</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Next</a:t>
              </a:r>
            </a:p>
          </xdr:txBody>
        </xdr:sp>
        <xdr:clientData fPrintsWithSheet="0"/>
      </xdr:twoCellAnchor>
    </mc:Choice>
    <mc:Fallback/>
  </mc:AlternateContent>
  <xdr:twoCellAnchor>
    <xdr:from>
      <xdr:col>4</xdr:col>
      <xdr:colOff>99393</xdr:colOff>
      <xdr:row>5</xdr:row>
      <xdr:rowOff>7040</xdr:rowOff>
    </xdr:from>
    <xdr:to>
      <xdr:col>9</xdr:col>
      <xdr:colOff>1341784</xdr:colOff>
      <xdr:row>24</xdr:row>
      <xdr:rowOff>16565</xdr:rowOff>
    </xdr:to>
    <xdr:graphicFrame macro="">
      <xdr:nvGraphicFramePr>
        <xdr:cNvPr id="337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drock-audio.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21"/>
  <sheetViews>
    <sheetView tabSelected="1" workbookViewId="0">
      <selection activeCell="A9" sqref="A9"/>
    </sheetView>
  </sheetViews>
  <sheetFormatPr defaultRowHeight="15" x14ac:dyDescent="0.25"/>
  <cols>
    <col min="1" max="1" width="66.28515625" customWidth="1"/>
  </cols>
  <sheetData>
    <row r="1" spans="1:1" x14ac:dyDescent="0.25">
      <c r="A1" s="8" t="s">
        <v>31</v>
      </c>
    </row>
    <row r="6" spans="1:1" x14ac:dyDescent="0.25">
      <c r="A6" s="8" t="s">
        <v>4</v>
      </c>
    </row>
    <row r="7" spans="1:1" ht="210" x14ac:dyDescent="0.25">
      <c r="A7" s="9" t="s">
        <v>32</v>
      </c>
    </row>
    <row r="8" spans="1:1" x14ac:dyDescent="0.25">
      <c r="A8" s="9"/>
    </row>
    <row r="9" spans="1:1" x14ac:dyDescent="0.25">
      <c r="A9" s="9"/>
    </row>
    <row r="10" spans="1:1" x14ac:dyDescent="0.25">
      <c r="A10" s="9"/>
    </row>
    <row r="11" spans="1:1" ht="30" x14ac:dyDescent="0.25">
      <c r="A11" s="9" t="s">
        <v>5</v>
      </c>
    </row>
    <row r="12" spans="1:1" x14ac:dyDescent="0.25">
      <c r="A12" s="10" t="s">
        <v>6</v>
      </c>
    </row>
    <row r="14" spans="1:1" x14ac:dyDescent="0.25">
      <c r="A14" t="s">
        <v>20</v>
      </c>
    </row>
    <row r="17" spans="1:1" x14ac:dyDescent="0.25">
      <c r="A17" s="11" t="s">
        <v>21</v>
      </c>
    </row>
    <row r="18" spans="1:1" ht="105" x14ac:dyDescent="0.25">
      <c r="A18" s="9" t="s">
        <v>7</v>
      </c>
    </row>
    <row r="19" spans="1:1" x14ac:dyDescent="0.25">
      <c r="A19" t="s">
        <v>8</v>
      </c>
    </row>
    <row r="20" spans="1:1" x14ac:dyDescent="0.25">
      <c r="A20" s="11" t="s">
        <v>9</v>
      </c>
    </row>
    <row r="21" spans="1:1" ht="120" x14ac:dyDescent="0.25">
      <c r="A21" s="12" t="s">
        <v>10</v>
      </c>
    </row>
  </sheetData>
  <hyperlinks>
    <hyperlink ref="A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ImportMultipleLAEQ">
                <anchor moveWithCells="1" sizeWithCells="1">
                  <from>
                    <xdr:col>0</xdr:col>
                    <xdr:colOff>3505200</xdr:colOff>
                    <xdr:row>11</xdr:row>
                    <xdr:rowOff>38100</xdr:rowOff>
                  </from>
                  <to>
                    <xdr:col>0</xdr:col>
                    <xdr:colOff>4391025</xdr:colOff>
                    <xdr:row>12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Y27"/>
  <sheetViews>
    <sheetView zoomScale="115" zoomScaleNormal="115" workbookViewId="0"/>
  </sheetViews>
  <sheetFormatPr defaultRowHeight="15" x14ac:dyDescent="0.25"/>
  <cols>
    <col min="1" max="1" width="27.5703125" bestFit="1" customWidth="1"/>
    <col min="2" max="2" width="13.140625" bestFit="1" customWidth="1"/>
    <col min="3" max="4" width="11.85546875" customWidth="1"/>
    <col min="5" max="5" width="21.140625" customWidth="1"/>
    <col min="6" max="6" width="19.28515625" hidden="1" customWidth="1"/>
    <col min="7" max="7" width="13.140625" hidden="1" customWidth="1"/>
    <col min="8" max="8" width="18.5703125" customWidth="1"/>
    <col min="9" max="9" width="19.5703125" customWidth="1"/>
    <col min="10" max="10" width="21.140625" customWidth="1"/>
    <col min="11" max="11" width="14.7109375" customWidth="1"/>
    <col min="12" max="12" width="14.5703125" bestFit="1" customWidth="1"/>
    <col min="13" max="13" width="12.140625" bestFit="1" customWidth="1"/>
    <col min="14" max="14" width="10.42578125" bestFit="1" customWidth="1"/>
    <col min="15" max="15" width="19.85546875" bestFit="1" customWidth="1"/>
    <col min="16" max="16" width="12" bestFit="1" customWidth="1"/>
    <col min="17" max="17" width="10.28515625" bestFit="1" customWidth="1"/>
    <col min="18" max="18" width="19.7109375" bestFit="1" customWidth="1"/>
    <col min="19" max="19" width="12" bestFit="1" customWidth="1"/>
    <col min="20" max="20" width="10.140625" bestFit="1" customWidth="1"/>
    <col min="21" max="21" width="19.5703125" bestFit="1" customWidth="1"/>
    <col min="22" max="22" width="11.140625" bestFit="1" customWidth="1"/>
    <col min="23" max="23" width="12.42578125" bestFit="1" customWidth="1"/>
    <col min="24" max="24" width="14.5703125" bestFit="1" customWidth="1"/>
    <col min="25" max="25" width="14.7109375" bestFit="1" customWidth="1"/>
  </cols>
  <sheetData>
    <row r="1" spans="1:25" ht="21" x14ac:dyDescent="0.35">
      <c r="A1" s="5" t="s">
        <v>22</v>
      </c>
      <c r="K1" t="s">
        <v>15</v>
      </c>
      <c r="L1" t="s">
        <v>16</v>
      </c>
      <c r="M1" t="str">
        <f ca="1">CONCATENATE("LAEQ ", $B$6," min")</f>
        <v>LAEQ 1 min</v>
      </c>
      <c r="N1" t="str">
        <f ca="1">CONCATENATE("LAEQ ", $B$7," sec")</f>
        <v>LAEQ 1 sec</v>
      </c>
      <c r="O1" t="s">
        <v>23</v>
      </c>
      <c r="P1" t="str">
        <f ca="1">CONCATENATE("LCEQ ", $B$6," min")</f>
        <v>LCEQ 1 min</v>
      </c>
      <c r="Q1" t="str">
        <f ca="1">CONCATENATE("LCEQ ", $B$7," sec")</f>
        <v>LCEQ 1 sec</v>
      </c>
      <c r="R1" t="s">
        <v>24</v>
      </c>
      <c r="S1" t="str">
        <f ca="1">CONCATENATE("LZEQ ", $B$6," min")</f>
        <v>LZEQ 1 min</v>
      </c>
      <c r="T1" t="str">
        <f ca="1">CONCATENATE("LZEQ ", $B$7," sec")</f>
        <v>LZEQ 1 sec</v>
      </c>
      <c r="U1" t="s">
        <v>25</v>
      </c>
    </row>
    <row r="2" spans="1:25" x14ac:dyDescent="0.25">
      <c r="K2" s="7" t="str">
        <f ca="1">IF(OFFSET(Data!A5,0,(View!$B$27-1)*12)&lt;&gt;"",$B$3 + OFFSET(Data!A5,0,(View!$B$27-1)*12),"")</f>
        <v/>
      </c>
      <c r="L2" s="15" t="str">
        <f ca="1">IF(OFFSET(Data!B5,0,(View!$B$27-1)*12)&lt;&gt;"",OFFSET(Data!B5,0,(View!$B$27-1)*12),"")</f>
        <v/>
      </c>
      <c r="M2" s="3" t="str">
        <f ca="1">IF(OFFSET(Data!C5,0,(View!$B$27-1)*12)&lt;&gt;"",OFFSET(Data!C5,0,(View!$B$27-1)*12),"")</f>
        <v/>
      </c>
      <c r="N2" s="3" t="str">
        <f ca="1">IF(OFFSET(Data!D5,0,(View!$B$27-1)*12)&lt;&gt;"",OFFSET(Data!D5,0,(View!$B$27-1)*12),"")</f>
        <v/>
      </c>
      <c r="O2" s="3" t="str">
        <f t="shared" ref="O2" ca="1" si="0">IF(M2&lt;&gt;"",IF(M2&lt;$B$8,IF(N2&lt;$B$8,"OK","Current"),"Average"),"")</f>
        <v/>
      </c>
      <c r="P2" s="3" t="str">
        <f ca="1">IF(OFFSET(Data!F5,0,(View!$B$27-1)*12)&lt;&gt;"",OFFSET(Data!F5,0,(View!$B$27-1)*12),IF($M2&lt;&gt;"",#N/A,""))</f>
        <v/>
      </c>
      <c r="Q2" s="3" t="str">
        <f ca="1">IF(OFFSET(Data!G5,0,(View!$B$27-1)*12)&lt;&gt;"",OFFSET(Data!G5,0,(View!$B$27-1)*12),IF($N2&lt;&gt;"",#N/A,""))</f>
        <v/>
      </c>
      <c r="R2" s="3" t="str">
        <f t="shared" ref="R2" ca="1" si="1">IF(P2&lt;&gt;"",IF(P2&lt;$B$8,IF(Q2&lt;$B$8,"OK","Current"),"Average"),"")</f>
        <v/>
      </c>
      <c r="S2" s="3" t="str">
        <f ca="1">IF(OFFSET(Data!I5,0,(View!$B$27-1)*12)&lt;&gt;"",OFFSET(Data!I5,0,(View!$B$27-1)*12),IF($M2&lt;&gt;"",#N/A,""))</f>
        <v/>
      </c>
      <c r="T2" s="3" t="str">
        <f ca="1">IF(OFFSET(Data!J5,0,(View!$B$27-1)*12)&lt;&gt;"",OFFSET(Data!J5,0,(View!$B$27-1)*12),IF($N2&lt;&gt;"",#N/A,""))</f>
        <v/>
      </c>
      <c r="U2" s="3" t="str">
        <f t="shared" ref="U2" ca="1" si="2">IF(S2&lt;&gt;"",IF(S2&lt;$B$8,IF(T2&lt;$B$8,"OK","Current"),"Average"),"")</f>
        <v/>
      </c>
      <c r="V2" s="3"/>
      <c r="W2" s="3"/>
      <c r="X2" s="15"/>
      <c r="Y2" s="3"/>
    </row>
    <row r="3" spans="1:25" x14ac:dyDescent="0.25">
      <c r="A3" s="4" t="s">
        <v>3</v>
      </c>
      <c r="B3" s="1">
        <f ca="1">OFFSET(Data!B2,0,(View!$B$27-1)*12)</f>
        <v>0</v>
      </c>
      <c r="K3" s="7"/>
      <c r="L3" s="15"/>
      <c r="M3" s="3"/>
      <c r="N3" s="3"/>
      <c r="O3" s="3"/>
      <c r="P3" s="3"/>
      <c r="Q3" s="3"/>
      <c r="R3" s="3"/>
      <c r="S3" s="3"/>
      <c r="T3" s="3"/>
      <c r="U3" s="3"/>
    </row>
    <row r="4" spans="1:25" x14ac:dyDescent="0.25">
      <c r="A4" s="4" t="s">
        <v>2</v>
      </c>
      <c r="B4" s="2">
        <f ca="1">OFFSET(Data!C2,0,(View!$B$27-1)*12)</f>
        <v>0</v>
      </c>
      <c r="K4" s="7"/>
      <c r="L4" s="15"/>
      <c r="M4" s="3"/>
      <c r="N4" s="3"/>
      <c r="O4" s="3"/>
      <c r="P4" s="3"/>
      <c r="Q4" s="3"/>
      <c r="R4" s="3"/>
      <c r="S4" s="3"/>
      <c r="T4" s="3"/>
      <c r="U4" s="3"/>
    </row>
    <row r="5" spans="1:25" x14ac:dyDescent="0.25">
      <c r="K5" s="7"/>
      <c r="L5" s="15"/>
      <c r="M5" s="3"/>
      <c r="N5" s="3"/>
      <c r="O5" s="3"/>
      <c r="P5" s="3"/>
      <c r="Q5" s="3"/>
      <c r="R5" s="3"/>
      <c r="S5" s="3"/>
      <c r="T5" s="3"/>
      <c r="U5" s="3"/>
    </row>
    <row r="6" spans="1:25" x14ac:dyDescent="0.25">
      <c r="A6" s="4" t="s">
        <v>11</v>
      </c>
      <c r="B6">
        <f ca="1">MAX(OFFSET(Data!D2,0,(View!$B$27-1)*12), 1)</f>
        <v>1</v>
      </c>
      <c r="K6" s="7"/>
      <c r="L6" s="15"/>
      <c r="M6" s="3"/>
      <c r="N6" s="3"/>
      <c r="O6" s="3"/>
      <c r="P6" s="3"/>
      <c r="Q6" s="3"/>
      <c r="R6" s="3"/>
      <c r="S6" s="3"/>
      <c r="T6" s="3"/>
      <c r="U6" s="3"/>
    </row>
    <row r="7" spans="1:25" x14ac:dyDescent="0.25">
      <c r="A7" s="4" t="s">
        <v>12</v>
      </c>
      <c r="B7">
        <f ca="1">MAX(OFFSET(Data!E2,0,(View!$B$27-1)*12), 1)</f>
        <v>1</v>
      </c>
      <c r="K7" s="7"/>
      <c r="L7" s="15"/>
      <c r="M7" s="3"/>
      <c r="N7" s="3"/>
      <c r="O7" s="3"/>
      <c r="P7" s="3"/>
      <c r="Q7" s="3"/>
      <c r="R7" s="3"/>
      <c r="S7" s="3"/>
      <c r="T7" s="3"/>
      <c r="U7" s="3"/>
    </row>
    <row r="8" spans="1:25" x14ac:dyDescent="0.25">
      <c r="A8" s="4" t="s">
        <v>26</v>
      </c>
      <c r="B8">
        <f ca="1">OFFSET(Data!F2,0,(View!$B$27-1)*12)</f>
        <v>0</v>
      </c>
      <c r="K8" s="7"/>
      <c r="L8" s="15"/>
      <c r="M8" s="3"/>
      <c r="N8" s="3"/>
      <c r="O8" s="3"/>
      <c r="P8" s="3"/>
      <c r="Q8" s="3"/>
      <c r="R8" s="3"/>
      <c r="S8" s="3"/>
      <c r="T8" s="3"/>
      <c r="U8" s="3"/>
    </row>
    <row r="9" spans="1:25" x14ac:dyDescent="0.25">
      <c r="K9" s="7"/>
      <c r="L9" s="15"/>
      <c r="M9" s="3"/>
      <c r="N9" s="3"/>
      <c r="O9" s="3"/>
      <c r="P9" s="3"/>
      <c r="Q9" s="3"/>
      <c r="R9" s="3"/>
      <c r="S9" s="3"/>
      <c r="T9" s="3"/>
      <c r="U9" s="3"/>
    </row>
    <row r="10" spans="1:25" x14ac:dyDescent="0.25">
      <c r="A10" s="4" t="s">
        <v>13</v>
      </c>
      <c r="B10" s="16">
        <f ca="1">MAX(COUNTIF(M2:INDEX(M:M,COUNT(M:M)+1),  "&lt;&gt;" &amp; "*"),1)</f>
        <v>1</v>
      </c>
      <c r="K10" s="7"/>
      <c r="L10" s="15"/>
      <c r="M10" s="3"/>
      <c r="N10" s="3"/>
      <c r="O10" s="3"/>
      <c r="P10" s="3"/>
      <c r="Q10" s="3"/>
      <c r="R10" s="3"/>
      <c r="S10" s="3"/>
      <c r="T10" s="3"/>
      <c r="U10" s="3"/>
    </row>
    <row r="11" spans="1:25" x14ac:dyDescent="0.25">
      <c r="K11" s="7"/>
      <c r="L11" s="15"/>
      <c r="M11" s="3"/>
      <c r="N11" s="3"/>
      <c r="O11" s="3"/>
      <c r="P11" s="3"/>
      <c r="Q11" s="3"/>
      <c r="R11" s="3"/>
      <c r="S11" s="3"/>
      <c r="T11" s="3"/>
      <c r="U11" s="3"/>
    </row>
    <row r="12" spans="1:25" x14ac:dyDescent="0.25">
      <c r="A12" s="21" t="s">
        <v>30</v>
      </c>
      <c r="B12" s="20" t="s">
        <v>27</v>
      </c>
      <c r="C12" s="20" t="s">
        <v>28</v>
      </c>
      <c r="D12" s="20" t="s">
        <v>29</v>
      </c>
      <c r="K12" s="7"/>
      <c r="L12" s="15"/>
      <c r="M12" s="3"/>
      <c r="N12" s="3"/>
      <c r="O12" s="3"/>
      <c r="P12" s="3"/>
      <c r="Q12" s="3"/>
      <c r="R12" s="3"/>
      <c r="S12" s="3"/>
      <c r="T12" s="3"/>
      <c r="U12" s="3"/>
    </row>
    <row r="13" spans="1:25" x14ac:dyDescent="0.25">
      <c r="A13" s="4" t="str">
        <f ca="1">CONCATENATE("LEQ ", $B$6," min exceeded?")</f>
        <v>LEQ 1 min exceeded?</v>
      </c>
      <c r="B13" s="16">
        <f ca="1">IF(ISNA($M$2), "",COUNTIF(rangeLAEQAverage,  "&gt;=" &amp; $B$8))</f>
        <v>0</v>
      </c>
      <c r="C13" s="16">
        <f ca="1">IF(ISNA($P$2), "",COUNTIF(rangeLCEQAverage,  "&gt;=" &amp; $B$8))</f>
        <v>0</v>
      </c>
      <c r="D13" s="16">
        <f ca="1">IF(ISNA($S$2), "",COUNTIF(rangeLZEQAverage,  "&gt;=" &amp; $B$8))</f>
        <v>0</v>
      </c>
      <c r="K13" s="7"/>
      <c r="L13" s="15"/>
      <c r="M13" s="3"/>
      <c r="N13" s="3"/>
      <c r="O13" s="3"/>
      <c r="P13" s="3"/>
      <c r="Q13" s="3"/>
      <c r="R13" s="3"/>
      <c r="S13" s="3"/>
      <c r="T13" s="3"/>
      <c r="U13" s="3"/>
    </row>
    <row r="14" spans="1:25" x14ac:dyDescent="0.25">
      <c r="A14" s="4" t="s">
        <v>14</v>
      </c>
      <c r="B14" s="17">
        <f ca="1">IF(ISNA($M$2), "",B$13/$B$10)</f>
        <v>0</v>
      </c>
      <c r="C14" s="17">
        <f ca="1">IF(ISNA($P$2), "",C$13/$B$10)</f>
        <v>0</v>
      </c>
      <c r="D14" s="17">
        <f ca="1">IF(ISNA($S$2), "",D$13/$B$10)</f>
        <v>0</v>
      </c>
      <c r="K14" s="7"/>
      <c r="L14" s="15"/>
      <c r="M14" s="3"/>
      <c r="N14" s="3"/>
      <c r="O14" s="3"/>
      <c r="P14" s="3"/>
      <c r="Q14" s="3"/>
      <c r="R14" s="3"/>
      <c r="S14" s="3"/>
      <c r="T14" s="3"/>
      <c r="U14" s="3"/>
    </row>
    <row r="15" spans="1:25" x14ac:dyDescent="0.25">
      <c r="A15" s="4" t="s">
        <v>19</v>
      </c>
      <c r="B15" s="18">
        <f ca="1">IF(ISNA($M$2), "",B$13*$B$7/(24*60*60))</f>
        <v>0</v>
      </c>
      <c r="C15" s="18">
        <f ca="1">IF(ISNA($P$2), "",C$13*$B$7/(24*60*60))</f>
        <v>0</v>
      </c>
      <c r="D15" s="18">
        <f ca="1">IF(ISNA($S$2), "",D$13*$B$7/(24*60*60))</f>
        <v>0</v>
      </c>
      <c r="K15" s="7"/>
      <c r="L15" s="15"/>
      <c r="M15" s="3"/>
      <c r="N15" s="3"/>
      <c r="O15" s="3"/>
      <c r="P15" s="3"/>
      <c r="Q15" s="3"/>
      <c r="R15" s="3"/>
      <c r="S15" s="3"/>
      <c r="T15" s="3"/>
      <c r="U15" s="3"/>
    </row>
    <row r="16" spans="1:25" x14ac:dyDescent="0.25">
      <c r="A16" s="4" t="str">
        <f ca="1">CONCATENATE("Maximum Level LEQ ", $B$6," min")</f>
        <v>Maximum Level LEQ 1 min</v>
      </c>
      <c r="B16" s="3">
        <f ca="1">IF(ISNA($M$2), "",MAX(rangeLAEQAverage))</f>
        <v>0</v>
      </c>
      <c r="C16" s="3">
        <f ca="1">IF(ISNA($P$2), "",MAX(rangeLCEQAverage))</f>
        <v>0</v>
      </c>
      <c r="D16" s="3">
        <f ca="1">IF(ISNA($S$2), "",MAX(rangeLZEQAverage))</f>
        <v>0</v>
      </c>
      <c r="K16" s="7"/>
      <c r="L16" s="15"/>
      <c r="M16" s="3"/>
      <c r="N16" s="3"/>
      <c r="O16" s="3"/>
      <c r="P16" s="3"/>
      <c r="Q16" s="3"/>
      <c r="R16" s="3"/>
      <c r="S16" s="3"/>
      <c r="T16" s="3"/>
      <c r="U16" s="3"/>
    </row>
    <row r="17" spans="1:21" x14ac:dyDescent="0.25">
      <c r="A17" s="4" t="str">
        <f ca="1">CONCATENATE("Maximum Level LEQ ",$B$7," sec")</f>
        <v>Maximum Level LEQ 1 sec</v>
      </c>
      <c r="B17" s="3">
        <f ca="1">IF(ISNA($M$2), "",MAX(rangeLAEQCurrent))</f>
        <v>0</v>
      </c>
      <c r="C17" s="3">
        <f ca="1">IF(ISNA($P$2), "",MAX(rangeLCEQCurrent))</f>
        <v>0</v>
      </c>
      <c r="D17" s="3">
        <f ca="1">IF(ISNA($S$2), "",MAX(rangeLZEQCurrent))</f>
        <v>0</v>
      </c>
      <c r="K17" s="7"/>
      <c r="L17" s="15"/>
      <c r="M17" s="3"/>
      <c r="N17" s="3"/>
      <c r="O17" s="3"/>
      <c r="P17" s="3"/>
      <c r="Q17" s="3"/>
      <c r="R17" s="3"/>
      <c r="S17" s="3"/>
      <c r="T17" s="3"/>
      <c r="U17" s="3"/>
    </row>
    <row r="18" spans="1:21" x14ac:dyDescent="0.25">
      <c r="A18" s="13"/>
      <c r="K18" s="7"/>
      <c r="L18" s="15"/>
      <c r="M18" s="3"/>
      <c r="N18" s="3"/>
      <c r="O18" s="3"/>
      <c r="P18" s="3"/>
      <c r="Q18" s="3"/>
      <c r="R18" s="3"/>
      <c r="S18" s="3"/>
      <c r="T18" s="3"/>
      <c r="U18" s="3"/>
    </row>
    <row r="19" spans="1:21" x14ac:dyDescent="0.25">
      <c r="A19" s="13"/>
      <c r="K19" s="7"/>
      <c r="L19" s="15"/>
      <c r="M19" s="3"/>
      <c r="N19" s="3"/>
      <c r="O19" s="3"/>
      <c r="P19" s="3"/>
      <c r="Q19" s="3"/>
      <c r="R19" s="3"/>
      <c r="S19" s="3"/>
      <c r="T19" s="3"/>
      <c r="U19" s="3"/>
    </row>
    <row r="20" spans="1:21" x14ac:dyDescent="0.25">
      <c r="A20" s="13"/>
      <c r="K20" s="7"/>
      <c r="L20" s="15"/>
      <c r="M20" s="3"/>
      <c r="N20" s="3"/>
      <c r="O20" s="3"/>
      <c r="P20" s="3"/>
      <c r="Q20" s="3"/>
      <c r="R20" s="3"/>
      <c r="S20" s="3"/>
      <c r="T20" s="3"/>
      <c r="U20" s="3"/>
    </row>
    <row r="21" spans="1:21" x14ac:dyDescent="0.25">
      <c r="A21" s="6"/>
      <c r="K21" s="7"/>
      <c r="L21" s="15"/>
      <c r="M21" s="3"/>
      <c r="N21" s="3"/>
      <c r="O21" s="3"/>
      <c r="P21" s="3"/>
      <c r="Q21" s="3"/>
      <c r="R21" s="3"/>
      <c r="S21" s="3"/>
      <c r="T21" s="3"/>
      <c r="U21" s="3"/>
    </row>
    <row r="22" spans="1:21" x14ac:dyDescent="0.25">
      <c r="K22" s="7"/>
      <c r="L22" s="15"/>
      <c r="M22" s="3"/>
      <c r="N22" s="3"/>
      <c r="O22" s="3"/>
      <c r="P22" s="3"/>
      <c r="Q22" s="3"/>
      <c r="R22" s="3"/>
      <c r="S22" s="3"/>
      <c r="T22" s="3"/>
      <c r="U22" s="3"/>
    </row>
    <row r="23" spans="1:21" x14ac:dyDescent="0.25">
      <c r="K23" s="7"/>
      <c r="L23" s="15"/>
      <c r="M23" s="3"/>
      <c r="N23" s="3"/>
      <c r="O23" s="3"/>
      <c r="P23" s="3"/>
      <c r="Q23" s="3"/>
      <c r="R23" s="3"/>
      <c r="S23" s="3"/>
      <c r="T23" s="3"/>
      <c r="U23" s="3"/>
    </row>
    <row r="24" spans="1:21" x14ac:dyDescent="0.25">
      <c r="K24" s="7"/>
      <c r="L24" s="15"/>
      <c r="M24" s="3"/>
      <c r="N24" s="3"/>
      <c r="O24" s="3"/>
      <c r="P24" s="3"/>
      <c r="Q24" s="3"/>
      <c r="R24" s="3"/>
      <c r="S24" s="3"/>
      <c r="T24" s="3"/>
      <c r="U24" s="3"/>
    </row>
    <row r="25" spans="1:21" x14ac:dyDescent="0.25">
      <c r="K25" s="7"/>
      <c r="L25" s="15"/>
      <c r="M25" s="3"/>
      <c r="N25" s="3"/>
      <c r="O25" s="3"/>
      <c r="P25" s="3"/>
      <c r="Q25" s="3"/>
      <c r="R25" s="3"/>
      <c r="S25" s="3"/>
      <c r="T25" s="3"/>
      <c r="U25" s="3"/>
    </row>
    <row r="26" spans="1:21" x14ac:dyDescent="0.25">
      <c r="A26" s="4" t="s">
        <v>0</v>
      </c>
      <c r="B26">
        <f ca="1">OFFSET(Data!A1,0,(View!$B$27-1)*12)</f>
        <v>0</v>
      </c>
      <c r="F26" s="14" t="s">
        <v>18</v>
      </c>
      <c r="G26" s="14" t="s">
        <v>17</v>
      </c>
      <c r="K26" s="7"/>
      <c r="L26" s="15"/>
      <c r="M26" s="3"/>
      <c r="N26" s="3"/>
      <c r="O26" s="3"/>
      <c r="P26" s="3"/>
      <c r="Q26" s="3"/>
      <c r="R26" s="3"/>
      <c r="S26" s="3"/>
      <c r="T26" s="3"/>
      <c r="U26" s="3"/>
    </row>
    <row r="27" spans="1:21" x14ac:dyDescent="0.25">
      <c r="A27" s="4" t="s">
        <v>1</v>
      </c>
      <c r="B27">
        <v>1</v>
      </c>
      <c r="F27" s="19" t="str">
        <f ca="1">$K$2</f>
        <v/>
      </c>
      <c r="G27" s="14">
        <f ca="1">$B$8</f>
        <v>0</v>
      </c>
      <c r="K27" s="7"/>
      <c r="L27" s="15"/>
      <c r="M27" s="3"/>
      <c r="N27" s="3"/>
      <c r="O27" s="3"/>
      <c r="P27" s="3"/>
      <c r="Q27" s="3"/>
      <c r="R27" s="3"/>
      <c r="S27" s="3"/>
      <c r="T27" s="3"/>
      <c r="U27" s="3"/>
    </row>
  </sheetData>
  <conditionalFormatting sqref="Y2 O2:O27 R2:R27 U2:U27">
    <cfRule type="containsText" dxfId="3" priority="20" stopIfTrue="1" operator="containsText" text="Average">
      <formula>NOT(ISERROR(SEARCH("Average",O2)))</formula>
    </cfRule>
    <cfRule type="containsText" dxfId="2" priority="21" stopIfTrue="1" operator="containsText" text="Current">
      <formula>NOT(ISERROR(SEARCH("Current",O2)))</formula>
    </cfRule>
    <cfRule type="containsText" dxfId="1" priority="22" stopIfTrue="1" operator="containsText" text="OK">
      <formula>NOT(ISERROR(SEARCH("OK",O2)))</formula>
    </cfRule>
  </conditionalFormatting>
  <conditionalFormatting sqref="B13:D15">
    <cfRule type="cellIs" dxfId="0" priority="19" stopIfTrue="1" operator="greaterThan">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ViewPrev">
                <anchor moveWithCells="1" sizeWithCells="1">
                  <from>
                    <xdr:col>2</xdr:col>
                    <xdr:colOff>304800</xdr:colOff>
                    <xdr:row>25</xdr:row>
                    <xdr:rowOff>19050</xdr:rowOff>
                  </from>
                  <to>
                    <xdr:col>3</xdr:col>
                    <xdr:colOff>285750</xdr:colOff>
                    <xdr:row>26</xdr:row>
                    <xdr:rowOff>161925</xdr:rowOff>
                  </to>
                </anchor>
              </controlPr>
            </control>
          </mc:Choice>
        </mc:AlternateContent>
        <mc:AlternateContent xmlns:mc="http://schemas.openxmlformats.org/markup-compatibility/2006">
          <mc:Choice Requires="x14">
            <control shapeId="3076" r:id="rId5" name="Button 4">
              <controlPr defaultSize="0" print="0" autoFill="0" autoPict="0" macro="[0]!ViewNext">
                <anchor moveWithCells="1" sizeWithCells="1">
                  <from>
                    <xdr:col>3</xdr:col>
                    <xdr:colOff>342900</xdr:colOff>
                    <xdr:row>25</xdr:row>
                    <xdr:rowOff>19050</xdr:rowOff>
                  </from>
                  <to>
                    <xdr:col>4</xdr:col>
                    <xdr:colOff>323850</xdr:colOff>
                    <xdr:row>26</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
  <sheetViews>
    <sheetView workbookViewId="0"/>
  </sheetViews>
  <sheetFormatPr defaultRowHeight="15" x14ac:dyDescent="0.25"/>
  <cols>
    <col min="1" max="1" width="12.5703125" style="3" customWidth="1"/>
    <col min="2" max="2" width="14.7109375" style="3" customWidth="1"/>
    <col min="3" max="3" width="13.7109375" style="3" bestFit="1" customWidth="1"/>
    <col min="4" max="4" width="21.42578125" style="3" bestFit="1" customWidth="1"/>
    <col min="5" max="5" width="20.85546875" style="3" bestFit="1" customWidth="1"/>
    <col min="6" max="6" width="18.140625" style="3" customWidth="1"/>
    <col min="7" max="7" width="12.85546875" style="3" bestFit="1" customWidth="1"/>
    <col min="8" max="8" width="17.42578125" style="3" bestFit="1" customWidth="1"/>
    <col min="9" max="9" width="13.42578125" style="3" bestFit="1" customWidth="1"/>
    <col min="10" max="10" width="12.7109375" style="3" bestFit="1" customWidth="1"/>
    <col min="11" max="14" width="9.140625" style="3"/>
    <col min="15" max="15" width="10.85546875" style="3" customWidth="1"/>
    <col min="16" max="91" width="9.140625" style="3"/>
    <col min="92" max="92" width="9.42578125" style="3" bestFit="1" customWidth="1"/>
    <col min="93" max="127" width="9.140625" style="3"/>
    <col min="128" max="128" width="9.42578125" style="3" bestFit="1" customWidth="1"/>
    <col min="129" max="16384" width="9.140625" style="3"/>
  </cols>
  <sheetData>
    <row r="1" spans="1:10" x14ac:dyDescent="0.25">
      <c r="A1"/>
      <c r="B1"/>
      <c r="C1"/>
      <c r="D1"/>
    </row>
    <row r="2" spans="1:10" x14ac:dyDescent="0.25">
      <c r="A2"/>
      <c r="B2" s="1"/>
      <c r="C2" s="7"/>
      <c r="D2"/>
      <c r="E2"/>
      <c r="F2"/>
      <c r="G2"/>
      <c r="H2"/>
      <c r="I2"/>
      <c r="J2"/>
    </row>
    <row r="3" spans="1:10" x14ac:dyDescent="0.25">
      <c r="A3"/>
      <c r="B3"/>
      <c r="C3"/>
      <c r="D3"/>
      <c r="E3"/>
      <c r="F3"/>
      <c r="G3"/>
      <c r="H3"/>
      <c r="I3"/>
      <c r="J3"/>
    </row>
    <row r="4" spans="1:10" x14ac:dyDescent="0.25">
      <c r="A4"/>
      <c r="B4"/>
      <c r="C4"/>
      <c r="D4"/>
      <c r="E4"/>
      <c r="F4"/>
      <c r="G4"/>
      <c r="H4"/>
      <c r="I4"/>
      <c r="J4"/>
    </row>
    <row r="5" spans="1:10" x14ac:dyDescent="0.25">
      <c r="A5" s="7"/>
      <c r="E5"/>
      <c r="H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Import</vt:lpstr>
      <vt:lpstr>View</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Oud</dc:creator>
  <cp:lastModifiedBy>Stefan Oud</cp:lastModifiedBy>
  <dcterms:created xsi:type="dcterms:W3CDTF">2014-03-05T14:33:18Z</dcterms:created>
  <dcterms:modified xsi:type="dcterms:W3CDTF">2020-04-03T13:07:27Z</dcterms:modified>
</cp:coreProperties>
</file>